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95" yWindow="180" windowWidth="14790" windowHeight="13500" activeTab="3"/>
  </bookViews>
  <sheets>
    <sheet name="Exploitatie Hollum" sheetId="1" r:id="rId1"/>
    <sheet name="Exploitatie Ballum" sheetId="2" r:id="rId2"/>
    <sheet name="Exploitatie OPO Ameland" sheetId="3" r:id="rId3"/>
    <sheet name="Balans OPO Ameland" sheetId="4" r:id="rId4"/>
    <sheet name="Activa 2019" sheetId="5" r:id="rId5"/>
    <sheet name="Kasstroomoverzicht" sheetId="6" r:id="rId6"/>
    <sheet name="Ratio´s tbv marap" sheetId="7" r:id="rId7"/>
  </sheets>
  <definedNames>
    <definedName name="_MailOriginal" localSheetId="4">'Activa 2019'!#REF!</definedName>
    <definedName name="_xlnm.Print_Area" localSheetId="4">'Activa 2019'!$A$1:$T$225</definedName>
    <definedName name="_xlnm.Print_Area" localSheetId="3">'Balans OPO Ameland'!$A$1:$L$52</definedName>
    <definedName name="_xlnm.Print_Area" localSheetId="1">'Exploitatie Ballum'!$A$1:$M$134</definedName>
    <definedName name="_xlnm.Print_Area" localSheetId="0">'Exploitatie Hollum'!$A$1:$M$134</definedName>
    <definedName name="_xlnm.Print_Area" localSheetId="2">'Exploitatie OPO Ameland'!$A$1:$M$142</definedName>
    <definedName name="_xlnm.Print_Area" localSheetId="5">Kasstroomoverzicht!$A$1:$K$33</definedName>
    <definedName name="_xlnm.Print_Area" localSheetId="6">'Ratio´s tbv marap'!$A$1:$K$76</definedName>
    <definedName name="_xlnm.Print_Titles" localSheetId="4">'Activa 2019'!$1:$5</definedName>
    <definedName name="_xlnm.Print_Titles" localSheetId="3">'Balans OPO Ameland'!$1:$4</definedName>
    <definedName name="_xlnm.Print_Titles" localSheetId="1">'Exploitatie Ballum'!$1:$4</definedName>
    <definedName name="_xlnm.Print_Titles" localSheetId="0">'Exploitatie Hollum'!$1:$4</definedName>
    <definedName name="_xlnm.Print_Titles" localSheetId="2">'Exploitatie OPO Ameland'!$1:$4</definedName>
    <definedName name="_xlnm.Print_Titles" localSheetId="5">Kasstroomoverzicht!$1:$4</definedName>
    <definedName name="_xlnm.Print_Titles" localSheetId="6">'Ratio´s tbv marap'!$1:$4</definedName>
  </definedNames>
  <calcPr calcId="145621"/>
</workbook>
</file>

<file path=xl/calcChain.xml><?xml version="1.0" encoding="utf-8"?>
<calcChain xmlns="http://schemas.openxmlformats.org/spreadsheetml/2006/main">
  <c r="I111" i="3" l="1"/>
  <c r="I42" i="3"/>
  <c r="M72" i="5" l="1"/>
  <c r="N72" i="5" s="1"/>
  <c r="P72" i="5" s="1"/>
  <c r="R72" i="5" s="1"/>
  <c r="T72" i="5" s="1"/>
  <c r="J71" i="5"/>
  <c r="K71" i="5"/>
  <c r="L71" i="5"/>
  <c r="M71" i="5"/>
  <c r="N71" i="5"/>
  <c r="O71" i="5" s="1"/>
  <c r="P71" i="5" s="1"/>
  <c r="Q71" i="5" s="1"/>
  <c r="R71" i="5" s="1"/>
  <c r="S71" i="5" s="1"/>
  <c r="T71" i="5" s="1"/>
  <c r="C202" i="5"/>
  <c r="M157" i="5" l="1"/>
  <c r="N157" i="5" s="1"/>
  <c r="P157" i="5" s="1"/>
  <c r="R157" i="5" s="1"/>
  <c r="T157" i="5" s="1"/>
  <c r="K156" i="5" l="1"/>
  <c r="C224" i="5"/>
  <c r="K25" i="6" s="1"/>
  <c r="M108" i="3"/>
  <c r="M109" i="3"/>
  <c r="M110" i="3"/>
  <c r="M112" i="3"/>
  <c r="M113" i="3"/>
  <c r="L108" i="3"/>
  <c r="L109" i="3"/>
  <c r="L110" i="3"/>
  <c r="L112" i="3"/>
  <c r="L113" i="3"/>
  <c r="K108" i="3"/>
  <c r="K109" i="3"/>
  <c r="K110" i="3"/>
  <c r="K112" i="3"/>
  <c r="K113" i="3"/>
  <c r="J108" i="3"/>
  <c r="J109" i="3"/>
  <c r="J110" i="3"/>
  <c r="J112" i="3"/>
  <c r="J113" i="3"/>
  <c r="I108" i="3"/>
  <c r="I109" i="3"/>
  <c r="I110" i="3"/>
  <c r="I112" i="3"/>
  <c r="I113" i="3"/>
  <c r="M94" i="3"/>
  <c r="L94" i="3"/>
  <c r="K94" i="3"/>
  <c r="J94" i="3"/>
  <c r="I94" i="3"/>
  <c r="G94" i="3"/>
  <c r="M49" i="3"/>
  <c r="L49" i="3"/>
  <c r="K49" i="3"/>
  <c r="J49" i="3"/>
  <c r="I49" i="3"/>
  <c r="G49" i="3"/>
  <c r="L42" i="4"/>
  <c r="S137" i="5"/>
  <c r="I42" i="4"/>
  <c r="I53" i="2"/>
  <c r="I47" i="1" l="1"/>
  <c r="C219" i="5" l="1"/>
  <c r="C214" i="5"/>
  <c r="C209" i="5"/>
  <c r="V76" i="5"/>
  <c r="O76" i="5"/>
  <c r="Q76" i="5" s="1"/>
  <c r="T75" i="5"/>
  <c r="O75" i="5"/>
  <c r="P75" i="5" s="1"/>
  <c r="S74" i="5"/>
  <c r="R74" i="5"/>
  <c r="Q73" i="5"/>
  <c r="S73" i="5" s="1"/>
  <c r="P73" i="5"/>
  <c r="V161" i="5"/>
  <c r="P158" i="5"/>
  <c r="Q124" i="5"/>
  <c r="U129" i="5"/>
  <c r="V129" i="5" s="1"/>
  <c r="S128" i="5"/>
  <c r="T128" i="5" s="1"/>
  <c r="Q127" i="5"/>
  <c r="S127" i="5" s="1"/>
  <c r="O126" i="5"/>
  <c r="P126" i="5" s="1"/>
  <c r="O125" i="5"/>
  <c r="Q125" i="5" s="1"/>
  <c r="S47" i="5"/>
  <c r="T47" i="5" s="1"/>
  <c r="Q46" i="5"/>
  <c r="R46" i="5" s="1"/>
  <c r="O45" i="5"/>
  <c r="P45" i="5" s="1"/>
  <c r="O44" i="5"/>
  <c r="C104" i="5"/>
  <c r="O104" i="5" s="1"/>
  <c r="C17" i="5"/>
  <c r="N17" i="5" s="1"/>
  <c r="R73" i="5" l="1"/>
  <c r="T73" i="5" s="1"/>
  <c r="V73" i="5" s="1"/>
  <c r="T74" i="5"/>
  <c r="V74" i="5" s="1"/>
  <c r="P76" i="5"/>
  <c r="R76" i="5" s="1"/>
  <c r="Q45" i="5"/>
  <c r="S45" i="5" s="1"/>
  <c r="O17" i="5"/>
  <c r="R126" i="5"/>
  <c r="S46" i="5"/>
  <c r="T46" i="5" s="1"/>
  <c r="U48" i="5"/>
  <c r="V48" i="5" s="1"/>
  <c r="Q126" i="5"/>
  <c r="S126" i="5" s="1"/>
  <c r="N104" i="5"/>
  <c r="R45" i="5"/>
  <c r="T45" i="5" s="1"/>
  <c r="S125" i="5"/>
  <c r="P125" i="5"/>
  <c r="R125" i="5" s="1"/>
  <c r="R127" i="5"/>
  <c r="T127" i="5" s="1"/>
  <c r="T125" i="5" l="1"/>
  <c r="T126" i="5"/>
  <c r="L156" i="5"/>
  <c r="N156" i="5" s="1"/>
  <c r="P156" i="5" s="1"/>
  <c r="R156" i="5" s="1"/>
  <c r="I56" i="5"/>
  <c r="J52" i="5"/>
  <c r="J9" i="5"/>
  <c r="J10" i="5"/>
  <c r="J11" i="5"/>
  <c r="J12" i="5"/>
  <c r="J13" i="5"/>
  <c r="J14" i="5"/>
  <c r="J15" i="5"/>
  <c r="J16" i="5"/>
  <c r="M17" i="5"/>
  <c r="Q17" i="5" l="1"/>
  <c r="S17" i="5" s="1"/>
  <c r="S19" i="5" s="1"/>
  <c r="P17" i="5"/>
  <c r="R17" i="5" l="1"/>
  <c r="G109" i="3"/>
  <c r="M71" i="3"/>
  <c r="L71" i="3"/>
  <c r="K71" i="3"/>
  <c r="J71" i="3"/>
  <c r="I71" i="3"/>
  <c r="G71" i="3"/>
  <c r="M92" i="3"/>
  <c r="L92" i="3"/>
  <c r="K92" i="3"/>
  <c r="J92" i="3"/>
  <c r="I92" i="3"/>
  <c r="G92" i="3"/>
  <c r="G53" i="2"/>
  <c r="G53" i="1"/>
  <c r="G17" i="1"/>
  <c r="J25" i="6" l="1"/>
  <c r="I25" i="6"/>
  <c r="H25" i="6"/>
  <c r="O161" i="5"/>
  <c r="P161" i="5" s="1"/>
  <c r="T160" i="5"/>
  <c r="O160" i="5"/>
  <c r="P160" i="5" s="1"/>
  <c r="R159" i="5"/>
  <c r="R158" i="5"/>
  <c r="G25" i="6" l="1"/>
  <c r="M104" i="5"/>
  <c r="Q104" i="5" s="1"/>
  <c r="S104" i="5" s="1"/>
  <c r="S106" i="5" s="1"/>
  <c r="S159" i="5"/>
  <c r="T159" i="5" s="1"/>
  <c r="V159" i="5" s="1"/>
  <c r="Q161" i="5"/>
  <c r="R161" i="5" s="1"/>
  <c r="Q44" i="5"/>
  <c r="S44" i="5" s="1"/>
  <c r="P44" i="5"/>
  <c r="L29" i="5"/>
  <c r="R44" i="5" l="1"/>
  <c r="T44" i="5" s="1"/>
  <c r="P104" i="5"/>
  <c r="R104" i="5" s="1"/>
  <c r="T104" i="5" s="1"/>
  <c r="T158" i="5"/>
  <c r="V158" i="5" s="1"/>
  <c r="T17" i="5"/>
  <c r="T19" i="5" s="1"/>
  <c r="H42" i="4"/>
  <c r="J42" i="4"/>
  <c r="K42" i="4"/>
  <c r="F42" i="4"/>
  <c r="I107" i="3"/>
  <c r="J107" i="3"/>
  <c r="K107" i="3"/>
  <c r="L107" i="3"/>
  <c r="M107" i="3"/>
  <c r="I86" i="3"/>
  <c r="J86" i="3"/>
  <c r="K86" i="3"/>
  <c r="L86" i="3"/>
  <c r="M86" i="3"/>
  <c r="I87" i="3"/>
  <c r="J87" i="3"/>
  <c r="K87" i="3"/>
  <c r="L87" i="3"/>
  <c r="M87" i="3"/>
  <c r="I88" i="3"/>
  <c r="J88" i="3"/>
  <c r="K88" i="3"/>
  <c r="L88" i="3"/>
  <c r="M88" i="3"/>
  <c r="I89" i="3"/>
  <c r="J89" i="3"/>
  <c r="K89" i="3"/>
  <c r="L89" i="3"/>
  <c r="M89" i="3"/>
  <c r="I90" i="3"/>
  <c r="J90" i="3"/>
  <c r="K90" i="3"/>
  <c r="L90" i="3"/>
  <c r="M90" i="3"/>
  <c r="I91" i="3"/>
  <c r="J91" i="3"/>
  <c r="K91" i="3"/>
  <c r="L91" i="3"/>
  <c r="M91" i="3"/>
  <c r="I93" i="3"/>
  <c r="J93" i="3"/>
  <c r="K93" i="3"/>
  <c r="L93" i="3"/>
  <c r="M93" i="3"/>
  <c r="I95" i="3"/>
  <c r="J95" i="3"/>
  <c r="K95" i="3"/>
  <c r="L95" i="3"/>
  <c r="M95" i="3"/>
  <c r="I96" i="3"/>
  <c r="J96" i="3"/>
  <c r="K96" i="3"/>
  <c r="L96" i="3"/>
  <c r="M96" i="3"/>
  <c r="I97" i="3"/>
  <c r="J97" i="3"/>
  <c r="K97" i="3"/>
  <c r="L97" i="3"/>
  <c r="M97" i="3"/>
  <c r="I98" i="3"/>
  <c r="J98" i="3"/>
  <c r="K98" i="3"/>
  <c r="L98" i="3"/>
  <c r="M98" i="3"/>
  <c r="I99" i="3"/>
  <c r="J99" i="3"/>
  <c r="K99" i="3"/>
  <c r="L99" i="3"/>
  <c r="M99" i="3"/>
  <c r="I100" i="3"/>
  <c r="J100" i="3"/>
  <c r="K100" i="3"/>
  <c r="L100" i="3"/>
  <c r="M100" i="3"/>
  <c r="I101" i="3"/>
  <c r="J101" i="3"/>
  <c r="K101" i="3"/>
  <c r="L101" i="3"/>
  <c r="M101" i="3"/>
  <c r="I102" i="3"/>
  <c r="J102" i="3"/>
  <c r="K102" i="3"/>
  <c r="L102" i="3"/>
  <c r="M102" i="3"/>
  <c r="J69" i="3"/>
  <c r="K69" i="3"/>
  <c r="L69" i="3"/>
  <c r="M69" i="3"/>
  <c r="I70" i="3"/>
  <c r="J70" i="3"/>
  <c r="K70" i="3"/>
  <c r="L70" i="3"/>
  <c r="M70" i="3"/>
  <c r="I72" i="3"/>
  <c r="J72" i="3"/>
  <c r="K72" i="3"/>
  <c r="L72" i="3"/>
  <c r="M72" i="3"/>
  <c r="I73" i="3"/>
  <c r="J73" i="3"/>
  <c r="K73" i="3"/>
  <c r="L73" i="3"/>
  <c r="M73" i="3"/>
  <c r="I74" i="3"/>
  <c r="J74" i="3"/>
  <c r="K74" i="3"/>
  <c r="L74" i="3"/>
  <c r="M74" i="3"/>
  <c r="I75" i="3"/>
  <c r="J75" i="3"/>
  <c r="K75" i="3"/>
  <c r="L75" i="3"/>
  <c r="M75" i="3"/>
  <c r="I76" i="3"/>
  <c r="J76" i="3"/>
  <c r="K76" i="3"/>
  <c r="L76" i="3"/>
  <c r="M76" i="3"/>
  <c r="I77" i="3"/>
  <c r="J77" i="3"/>
  <c r="K77" i="3"/>
  <c r="L77" i="3"/>
  <c r="M77" i="3"/>
  <c r="I78" i="3"/>
  <c r="J78" i="3"/>
  <c r="K78" i="3"/>
  <c r="L78" i="3"/>
  <c r="M78" i="3"/>
  <c r="I79" i="3"/>
  <c r="J79" i="3"/>
  <c r="K79" i="3"/>
  <c r="L79" i="3"/>
  <c r="M79" i="3"/>
  <c r="I80" i="3"/>
  <c r="J80" i="3"/>
  <c r="K80" i="3"/>
  <c r="L80" i="3"/>
  <c r="M80" i="3"/>
  <c r="I39" i="3"/>
  <c r="J39" i="3"/>
  <c r="K39" i="3"/>
  <c r="L39" i="3"/>
  <c r="M39" i="3"/>
  <c r="I40" i="3"/>
  <c r="J40" i="3"/>
  <c r="K40" i="3"/>
  <c r="L40" i="3"/>
  <c r="M40" i="3"/>
  <c r="I41" i="3"/>
  <c r="J41" i="3"/>
  <c r="K41" i="3"/>
  <c r="L41" i="3"/>
  <c r="M41" i="3"/>
  <c r="I43" i="3"/>
  <c r="J43" i="3"/>
  <c r="K43" i="3"/>
  <c r="L43" i="3"/>
  <c r="M43" i="3"/>
  <c r="I44" i="3"/>
  <c r="J44" i="3"/>
  <c r="K44" i="3"/>
  <c r="L44" i="3"/>
  <c r="M44" i="3"/>
  <c r="I45" i="3"/>
  <c r="J45" i="3"/>
  <c r="K45" i="3"/>
  <c r="L45" i="3"/>
  <c r="M45" i="3"/>
  <c r="I46" i="3"/>
  <c r="J46" i="3"/>
  <c r="K46" i="3"/>
  <c r="L46" i="3"/>
  <c r="M46" i="3"/>
  <c r="I47" i="3"/>
  <c r="J47" i="3"/>
  <c r="K47" i="3"/>
  <c r="L47" i="3"/>
  <c r="M47" i="3"/>
  <c r="I48" i="3"/>
  <c r="J48" i="3"/>
  <c r="K48" i="3"/>
  <c r="L48" i="3"/>
  <c r="M48" i="3"/>
  <c r="I50" i="3"/>
  <c r="J50" i="3"/>
  <c r="K50" i="3"/>
  <c r="L50" i="3"/>
  <c r="M50" i="3"/>
  <c r="I51" i="3"/>
  <c r="J51" i="3"/>
  <c r="K51" i="3"/>
  <c r="L51" i="3"/>
  <c r="M51" i="3"/>
  <c r="I21" i="3"/>
  <c r="I23" i="3" s="1"/>
  <c r="J21" i="3"/>
  <c r="J23" i="3" s="1"/>
  <c r="K21" i="3"/>
  <c r="K23" i="3" s="1"/>
  <c r="L21" i="3"/>
  <c r="L23" i="3" s="1"/>
  <c r="M21" i="3"/>
  <c r="M23" i="3" s="1"/>
  <c r="I9" i="3"/>
  <c r="J9" i="3"/>
  <c r="K9" i="3"/>
  <c r="L9" i="3"/>
  <c r="M9" i="3"/>
  <c r="I10" i="3"/>
  <c r="J10" i="3"/>
  <c r="K10" i="3"/>
  <c r="L10" i="3"/>
  <c r="M10" i="3"/>
  <c r="I11" i="3"/>
  <c r="J11" i="3"/>
  <c r="K11" i="3"/>
  <c r="L11" i="3"/>
  <c r="M11" i="3"/>
  <c r="I12" i="3"/>
  <c r="J12" i="3"/>
  <c r="K12" i="3"/>
  <c r="L12" i="3"/>
  <c r="M12" i="3"/>
  <c r="I13" i="3"/>
  <c r="J13" i="3"/>
  <c r="K13" i="3"/>
  <c r="L13" i="3"/>
  <c r="M13" i="3"/>
  <c r="I14" i="3"/>
  <c r="J14" i="3"/>
  <c r="K14" i="3"/>
  <c r="L14" i="3"/>
  <c r="M14" i="3"/>
  <c r="I15" i="3"/>
  <c r="J15" i="3"/>
  <c r="K15" i="3"/>
  <c r="L15" i="3"/>
  <c r="M15" i="3"/>
  <c r="I128" i="2"/>
  <c r="J128" i="2"/>
  <c r="K128" i="2"/>
  <c r="L128" i="2"/>
  <c r="M128" i="2"/>
  <c r="G128" i="2"/>
  <c r="G115" i="2"/>
  <c r="G104" i="2"/>
  <c r="J53" i="2"/>
  <c r="K53" i="2"/>
  <c r="L53" i="2"/>
  <c r="M53" i="2"/>
  <c r="G23" i="2"/>
  <c r="G17" i="2"/>
  <c r="I128" i="1"/>
  <c r="J128" i="1"/>
  <c r="K128" i="1"/>
  <c r="L128" i="1"/>
  <c r="M128" i="1"/>
  <c r="G128" i="1"/>
  <c r="G115" i="1"/>
  <c r="G104" i="1"/>
  <c r="I53" i="1"/>
  <c r="J53" i="1"/>
  <c r="K53" i="1"/>
  <c r="L53" i="1"/>
  <c r="M53" i="1"/>
  <c r="G23" i="1"/>
  <c r="M145" i="5"/>
  <c r="O145" i="5"/>
  <c r="Q145" i="5"/>
  <c r="M106" i="5"/>
  <c r="O106" i="5"/>
  <c r="Q106" i="5"/>
  <c r="M19" i="5"/>
  <c r="Q19" i="5"/>
  <c r="O19" i="5"/>
  <c r="J16" i="6" l="1"/>
  <c r="G16" i="6"/>
  <c r="H16" i="6"/>
  <c r="K16" i="6"/>
  <c r="I16" i="6"/>
  <c r="I115" i="3"/>
  <c r="K82" i="3"/>
  <c r="I104" i="3"/>
  <c r="M115" i="3"/>
  <c r="M104" i="3"/>
  <c r="M82" i="3"/>
  <c r="K115" i="3"/>
  <c r="K104" i="3"/>
  <c r="L115" i="3"/>
  <c r="J115" i="3"/>
  <c r="L82" i="3"/>
  <c r="J82" i="3"/>
  <c r="M53" i="3"/>
  <c r="K53" i="3"/>
  <c r="I53" i="3"/>
  <c r="L53" i="3"/>
  <c r="J53" i="3"/>
  <c r="L104" i="3"/>
  <c r="J104" i="3"/>
  <c r="I21" i="4"/>
  <c r="J65" i="5"/>
  <c r="L19" i="5"/>
  <c r="K19" i="5"/>
  <c r="J21" i="4" l="1"/>
  <c r="L65" i="5"/>
  <c r="R19" i="5"/>
  <c r="N19" i="5"/>
  <c r="P19" i="5"/>
  <c r="I15" i="6" l="1"/>
  <c r="L21" i="4"/>
  <c r="K21" i="4"/>
  <c r="K15" i="6" s="1"/>
  <c r="M65" i="5"/>
  <c r="J15" i="6" l="1"/>
  <c r="N65" i="5"/>
  <c r="S124" i="5"/>
  <c r="O124" i="5"/>
  <c r="M124" i="5"/>
  <c r="M121" i="5"/>
  <c r="K83" i="5"/>
  <c r="S59" i="5"/>
  <c r="Q59" i="5"/>
  <c r="O59" i="5"/>
  <c r="M59" i="5"/>
  <c r="K59" i="5"/>
  <c r="O58" i="5"/>
  <c r="M58" i="5"/>
  <c r="L43" i="5"/>
  <c r="N43" i="5" s="1"/>
  <c r="P43" i="5" s="1"/>
  <c r="R43" i="5" s="1"/>
  <c r="T43" i="5" s="1"/>
  <c r="K57" i="1"/>
  <c r="R37" i="5"/>
  <c r="R38" i="5"/>
  <c r="S38" i="5" s="1"/>
  <c r="R39" i="5"/>
  <c r="R40" i="5"/>
  <c r="S40" i="5" s="1"/>
  <c r="R41" i="5"/>
  <c r="M171" i="5"/>
  <c r="J61" i="2" s="1"/>
  <c r="J59" i="2"/>
  <c r="M137" i="5"/>
  <c r="Q25" i="5"/>
  <c r="O25" i="5"/>
  <c r="M25" i="5"/>
  <c r="S25" i="5"/>
  <c r="J57" i="1"/>
  <c r="L57" i="1"/>
  <c r="M57" i="1"/>
  <c r="K60" i="7"/>
  <c r="K59" i="7"/>
  <c r="K58" i="7"/>
  <c r="K57" i="7"/>
  <c r="K56" i="7"/>
  <c r="L63" i="1" l="1"/>
  <c r="Q189" i="5"/>
  <c r="M63" i="1"/>
  <c r="S189" i="5"/>
  <c r="J63" i="1"/>
  <c r="M189" i="5"/>
  <c r="K63" i="1"/>
  <c r="O189" i="5"/>
  <c r="J62" i="2"/>
  <c r="M179" i="5"/>
  <c r="S41" i="5"/>
  <c r="T41" i="5" s="1"/>
  <c r="S39" i="5"/>
  <c r="T39" i="5" s="1"/>
  <c r="S37" i="5"/>
  <c r="T37" i="5" s="1"/>
  <c r="T40" i="5"/>
  <c r="T38" i="5"/>
  <c r="R115" i="5"/>
  <c r="T115" i="5" s="1"/>
  <c r="O171" i="5"/>
  <c r="K61" i="2" s="1"/>
  <c r="P153" i="5"/>
  <c r="P149" i="5"/>
  <c r="Q171" i="5" l="1"/>
  <c r="L61" i="2" s="1"/>
  <c r="Q153" i="5"/>
  <c r="R153" i="5" s="1"/>
  <c r="Q149" i="5"/>
  <c r="K59" i="2"/>
  <c r="O137" i="5"/>
  <c r="R83" i="5"/>
  <c r="R36" i="5"/>
  <c r="R149" i="5" l="1"/>
  <c r="O179" i="5"/>
  <c r="K62" i="2"/>
  <c r="S153" i="5"/>
  <c r="T153" i="5" s="1"/>
  <c r="S149" i="5"/>
  <c r="L59" i="2"/>
  <c r="Q137" i="5"/>
  <c r="S83" i="5"/>
  <c r="T83" i="5" s="1"/>
  <c r="S36" i="5"/>
  <c r="T36" i="5" s="1"/>
  <c r="T149" i="5" l="1"/>
  <c r="Q179" i="5"/>
  <c r="L62" i="2"/>
  <c r="S179" i="5"/>
  <c r="M62" i="2"/>
  <c r="J56" i="7" l="1"/>
  <c r="J57" i="7"/>
  <c r="J58" i="7"/>
  <c r="J59" i="7"/>
  <c r="J60" i="7"/>
  <c r="I56" i="7"/>
  <c r="I57" i="7"/>
  <c r="I58" i="7"/>
  <c r="I59" i="7"/>
  <c r="I60" i="7"/>
  <c r="H56" i="7"/>
  <c r="H57" i="7"/>
  <c r="H58" i="7"/>
  <c r="H59" i="7"/>
  <c r="H60" i="7"/>
  <c r="H55" i="7"/>
  <c r="I55" i="7"/>
  <c r="J55" i="7"/>
  <c r="K55" i="7"/>
  <c r="H41" i="7"/>
  <c r="I41" i="7"/>
  <c r="J41" i="7"/>
  <c r="K41" i="7"/>
  <c r="H40" i="7"/>
  <c r="I40" i="7"/>
  <c r="J40" i="7"/>
  <c r="K40" i="7"/>
  <c r="H39" i="7"/>
  <c r="I39" i="7"/>
  <c r="J39" i="7"/>
  <c r="K39" i="7"/>
  <c r="H38" i="7"/>
  <c r="I38" i="7"/>
  <c r="I37" i="7" s="1"/>
  <c r="J38" i="7"/>
  <c r="J37" i="7" s="1"/>
  <c r="K38" i="7"/>
  <c r="G126" i="3"/>
  <c r="I126" i="3"/>
  <c r="J126" i="3"/>
  <c r="K126" i="3"/>
  <c r="L126" i="3"/>
  <c r="M126" i="3"/>
  <c r="G125" i="3"/>
  <c r="I125" i="3"/>
  <c r="J125" i="3"/>
  <c r="K125" i="3"/>
  <c r="L125" i="3"/>
  <c r="M125" i="3"/>
  <c r="J28" i="3"/>
  <c r="K28" i="3"/>
  <c r="L28" i="3"/>
  <c r="M28" i="3"/>
  <c r="J27" i="3"/>
  <c r="K27" i="3"/>
  <c r="K30" i="3" s="1"/>
  <c r="L27" i="3"/>
  <c r="M27" i="3"/>
  <c r="M30" i="3" s="1"/>
  <c r="M62" i="3"/>
  <c r="M63" i="3"/>
  <c r="L62" i="3"/>
  <c r="L63" i="3"/>
  <c r="K62" i="3"/>
  <c r="K63" i="3"/>
  <c r="J62" i="3"/>
  <c r="J63" i="3"/>
  <c r="K17" i="3"/>
  <c r="M17" i="3"/>
  <c r="J115" i="2"/>
  <c r="K115" i="2"/>
  <c r="L115" i="2"/>
  <c r="M115" i="2"/>
  <c r="J104" i="2"/>
  <c r="K104" i="2"/>
  <c r="L104" i="2"/>
  <c r="M104" i="2"/>
  <c r="J82" i="2"/>
  <c r="K82" i="2"/>
  <c r="L82" i="2"/>
  <c r="M82" i="2"/>
  <c r="J30" i="2"/>
  <c r="K30" i="2"/>
  <c r="L30" i="2"/>
  <c r="M30" i="2"/>
  <c r="J23" i="2"/>
  <c r="K23" i="2"/>
  <c r="L23" i="2"/>
  <c r="M23" i="2"/>
  <c r="J17" i="2"/>
  <c r="K17" i="2"/>
  <c r="L17" i="2"/>
  <c r="L33" i="2" s="1"/>
  <c r="M17" i="2"/>
  <c r="J115" i="1"/>
  <c r="K115" i="1"/>
  <c r="L115" i="1"/>
  <c r="M115" i="1"/>
  <c r="J104" i="1"/>
  <c r="K104" i="1"/>
  <c r="L104" i="1"/>
  <c r="M104" i="1"/>
  <c r="J82" i="1"/>
  <c r="K82" i="1"/>
  <c r="L82" i="1"/>
  <c r="M82" i="1"/>
  <c r="K17" i="1"/>
  <c r="L17" i="1"/>
  <c r="M17" i="1"/>
  <c r="K23" i="1"/>
  <c r="L23" i="1"/>
  <c r="M23" i="1"/>
  <c r="J30" i="1"/>
  <c r="K30" i="1"/>
  <c r="L30" i="1"/>
  <c r="M30" i="1"/>
  <c r="J23" i="1"/>
  <c r="J17" i="1"/>
  <c r="J33" i="2" l="1"/>
  <c r="H37" i="7"/>
  <c r="K37" i="7"/>
  <c r="J128" i="3"/>
  <c r="L30" i="3"/>
  <c r="J30" i="3"/>
  <c r="K128" i="3"/>
  <c r="M33" i="3"/>
  <c r="M128" i="3"/>
  <c r="L128" i="3"/>
  <c r="G128" i="3"/>
  <c r="J54" i="7"/>
  <c r="M33" i="2"/>
  <c r="K33" i="2"/>
  <c r="I128" i="3"/>
  <c r="L33" i="1"/>
  <c r="J33" i="1"/>
  <c r="K54" i="7"/>
  <c r="I54" i="7"/>
  <c r="H54" i="7"/>
  <c r="J17" i="3"/>
  <c r="L17" i="3"/>
  <c r="K33" i="3"/>
  <c r="M33" i="1"/>
  <c r="K33" i="1"/>
  <c r="I151" i="5"/>
  <c r="K151" i="5"/>
  <c r="I152" i="5"/>
  <c r="K152" i="5"/>
  <c r="I153" i="5"/>
  <c r="K153" i="5"/>
  <c r="I154" i="5"/>
  <c r="K154" i="5"/>
  <c r="I155" i="5"/>
  <c r="J155" i="5" s="1"/>
  <c r="K155" i="5"/>
  <c r="J123" i="5"/>
  <c r="K123" i="5"/>
  <c r="J124" i="5"/>
  <c r="K124" i="5"/>
  <c r="K67" i="5"/>
  <c r="K68" i="5"/>
  <c r="K69" i="5"/>
  <c r="K70" i="5"/>
  <c r="I59" i="5"/>
  <c r="I150" i="5"/>
  <c r="K143" i="5"/>
  <c r="K145" i="5" s="1"/>
  <c r="I59" i="2" s="1"/>
  <c r="I143" i="5"/>
  <c r="K135" i="5"/>
  <c r="K137" i="5" s="1"/>
  <c r="I62" i="2" s="1"/>
  <c r="I137" i="5"/>
  <c r="K122" i="5"/>
  <c r="K121" i="5"/>
  <c r="K120" i="5"/>
  <c r="K119" i="5"/>
  <c r="K118" i="5"/>
  <c r="K117" i="5"/>
  <c r="K116" i="5"/>
  <c r="K115" i="5"/>
  <c r="K103" i="5"/>
  <c r="K84" i="5"/>
  <c r="K82" i="5"/>
  <c r="K58" i="5"/>
  <c r="K61" i="5" s="1"/>
  <c r="I59" i="1" s="1"/>
  <c r="I58" i="5"/>
  <c r="I30" i="2"/>
  <c r="I30" i="1"/>
  <c r="G41" i="7"/>
  <c r="G55" i="7"/>
  <c r="G56" i="7"/>
  <c r="G57" i="7"/>
  <c r="G58" i="7"/>
  <c r="G59" i="7"/>
  <c r="G60" i="7"/>
  <c r="C19" i="5"/>
  <c r="I25" i="5"/>
  <c r="K25" i="5"/>
  <c r="C52" i="5"/>
  <c r="C61" i="5"/>
  <c r="C78" i="5"/>
  <c r="C86" i="5"/>
  <c r="C106" i="5"/>
  <c r="C131" i="5"/>
  <c r="C137" i="5"/>
  <c r="C179" i="5" s="1"/>
  <c r="C145" i="5"/>
  <c r="C164" i="5"/>
  <c r="C169" i="5"/>
  <c r="C189" i="5"/>
  <c r="G9" i="3"/>
  <c r="G10" i="3"/>
  <c r="G11" i="3"/>
  <c r="G12" i="3"/>
  <c r="G13" i="3"/>
  <c r="G14" i="3"/>
  <c r="G15" i="3"/>
  <c r="G21" i="3"/>
  <c r="G23" i="3" s="1"/>
  <c r="G27" i="3"/>
  <c r="I27" i="3"/>
  <c r="G28" i="3"/>
  <c r="I28" i="3"/>
  <c r="G39" i="3"/>
  <c r="G40" i="3"/>
  <c r="G41" i="3"/>
  <c r="G43" i="3"/>
  <c r="G44" i="3"/>
  <c r="F40" i="4" s="1"/>
  <c r="H40" i="4" s="1"/>
  <c r="G45" i="3"/>
  <c r="G46" i="3"/>
  <c r="G47" i="3"/>
  <c r="G48" i="3"/>
  <c r="G50" i="3"/>
  <c r="G51" i="3"/>
  <c r="G70" i="3"/>
  <c r="G72" i="3"/>
  <c r="G73" i="3"/>
  <c r="G74" i="3"/>
  <c r="G75" i="3"/>
  <c r="G76" i="3"/>
  <c r="G77" i="3"/>
  <c r="G78" i="3"/>
  <c r="G79" i="3"/>
  <c r="G80" i="3"/>
  <c r="G86" i="3"/>
  <c r="G87" i="3"/>
  <c r="G88" i="3"/>
  <c r="G89" i="3"/>
  <c r="G90" i="3"/>
  <c r="G91" i="3"/>
  <c r="G93" i="3"/>
  <c r="G95" i="3"/>
  <c r="G96" i="3"/>
  <c r="G97" i="3"/>
  <c r="G98" i="3"/>
  <c r="G99" i="3"/>
  <c r="G100" i="3"/>
  <c r="G101" i="3"/>
  <c r="G102" i="3"/>
  <c r="G107" i="3"/>
  <c r="G108" i="3"/>
  <c r="G110" i="3"/>
  <c r="G112" i="3"/>
  <c r="G113" i="3"/>
  <c r="I17" i="2"/>
  <c r="I23" i="2"/>
  <c r="G30" i="2"/>
  <c r="G33" i="2" s="1"/>
  <c r="G82" i="2"/>
  <c r="I104" i="2"/>
  <c r="I115" i="2"/>
  <c r="I17" i="1"/>
  <c r="I23" i="1"/>
  <c r="G30" i="1"/>
  <c r="G33" i="1" s="1"/>
  <c r="I57" i="1"/>
  <c r="I82" i="1"/>
  <c r="I104" i="1"/>
  <c r="I115" i="1"/>
  <c r="I57" i="5"/>
  <c r="I17" i="3"/>
  <c r="F16" i="6"/>
  <c r="F23" i="4"/>
  <c r="H23" i="4" s="1"/>
  <c r="G39" i="7" s="1"/>
  <c r="G40" i="7"/>
  <c r="L33" i="3" l="1"/>
  <c r="I78" i="5"/>
  <c r="J33" i="3"/>
  <c r="I33" i="1"/>
  <c r="I169" i="5"/>
  <c r="I171" i="5" s="1"/>
  <c r="K181" i="5"/>
  <c r="S169" i="5"/>
  <c r="S171" i="5" s="1"/>
  <c r="F20" i="6"/>
  <c r="G115" i="3"/>
  <c r="I82" i="2"/>
  <c r="I69" i="3"/>
  <c r="I82" i="3" s="1"/>
  <c r="G69" i="3"/>
  <c r="G82" i="3" s="1"/>
  <c r="G82" i="1"/>
  <c r="G104" i="3"/>
  <c r="I40" i="4"/>
  <c r="G20" i="6"/>
  <c r="G17" i="3"/>
  <c r="G53" i="3"/>
  <c r="I30" i="3"/>
  <c r="I33" i="3" s="1"/>
  <c r="F21" i="4"/>
  <c r="I149" i="5"/>
  <c r="I164" i="5" s="1"/>
  <c r="K131" i="5"/>
  <c r="I58" i="2" s="1"/>
  <c r="G62" i="3"/>
  <c r="I179" i="5"/>
  <c r="I142" i="5"/>
  <c r="J142" i="5" s="1"/>
  <c r="L142" i="5" s="1"/>
  <c r="L37" i="5"/>
  <c r="N37" i="5" s="1"/>
  <c r="J116" i="5"/>
  <c r="L116" i="5" s="1"/>
  <c r="M116" i="5" s="1"/>
  <c r="N116" i="5" s="1"/>
  <c r="O116" i="5" s="1"/>
  <c r="P116" i="5" s="1"/>
  <c r="R116" i="5" s="1"/>
  <c r="S116" i="5" s="1"/>
  <c r="T116" i="5" s="1"/>
  <c r="L42" i="5"/>
  <c r="N42" i="5" s="1"/>
  <c r="O42" i="5" s="1"/>
  <c r="P42" i="5" s="1"/>
  <c r="R42" i="5" s="1"/>
  <c r="C89" i="5"/>
  <c r="J113" i="5"/>
  <c r="L113" i="5" s="1"/>
  <c r="M113" i="5" s="1"/>
  <c r="N113" i="5" s="1"/>
  <c r="K169" i="5"/>
  <c r="K171" i="5" s="1"/>
  <c r="I61" i="2" s="1"/>
  <c r="C171" i="5"/>
  <c r="C174" i="5" s="1"/>
  <c r="J122" i="5"/>
  <c r="L122" i="5" s="1"/>
  <c r="N122" i="5" s="1"/>
  <c r="J84" i="5"/>
  <c r="L84" i="5" s="1"/>
  <c r="M84" i="5" s="1"/>
  <c r="L41" i="5"/>
  <c r="K86" i="5"/>
  <c r="I61" i="1" s="1"/>
  <c r="K106" i="5"/>
  <c r="I57" i="2" s="1"/>
  <c r="L36" i="5"/>
  <c r="N36" i="5" s="1"/>
  <c r="I86" i="5"/>
  <c r="O78" i="5"/>
  <c r="I59" i="3"/>
  <c r="C181" i="5"/>
  <c r="L40" i="5"/>
  <c r="C183" i="5"/>
  <c r="J121" i="5"/>
  <c r="L121" i="5" s="1"/>
  <c r="N121" i="5" s="1"/>
  <c r="J83" i="5"/>
  <c r="L83" i="5" s="1"/>
  <c r="C185" i="5"/>
  <c r="J95" i="5"/>
  <c r="K52" i="5"/>
  <c r="J23" i="5"/>
  <c r="L23" i="5" s="1"/>
  <c r="N23" i="5" s="1"/>
  <c r="P23" i="5" s="1"/>
  <c r="R23" i="5" s="1"/>
  <c r="T23" i="5" s="1"/>
  <c r="J118" i="5"/>
  <c r="L118" i="5" s="1"/>
  <c r="J97" i="5"/>
  <c r="L155" i="5"/>
  <c r="N155" i="5" s="1"/>
  <c r="J153" i="5"/>
  <c r="L153" i="5" s="1"/>
  <c r="M153" i="5" s="1"/>
  <c r="J151" i="5"/>
  <c r="L151" i="5" s="1"/>
  <c r="M151" i="5" s="1"/>
  <c r="N151" i="5" s="1"/>
  <c r="P151" i="5" s="1"/>
  <c r="J98" i="5"/>
  <c r="J96" i="5"/>
  <c r="J59" i="5"/>
  <c r="L59" i="5" s="1"/>
  <c r="N59" i="5" s="1"/>
  <c r="P59" i="5" s="1"/>
  <c r="R59" i="5" s="1"/>
  <c r="T59" i="5" s="1"/>
  <c r="J57" i="5"/>
  <c r="M57" i="5" s="1"/>
  <c r="J120" i="5"/>
  <c r="L120" i="5" s="1"/>
  <c r="J119" i="5"/>
  <c r="L119" i="5" s="1"/>
  <c r="J117" i="5"/>
  <c r="L117" i="5" s="1"/>
  <c r="L38" i="5"/>
  <c r="J70" i="5"/>
  <c r="L70" i="5" s="1"/>
  <c r="J69" i="5"/>
  <c r="L69" i="5" s="1"/>
  <c r="J67" i="5"/>
  <c r="L67" i="5" s="1"/>
  <c r="J68" i="5"/>
  <c r="L68" i="5" s="1"/>
  <c r="G54" i="7"/>
  <c r="I62" i="3"/>
  <c r="K179" i="5"/>
  <c r="K189" i="5"/>
  <c r="I63" i="1"/>
  <c r="I189" i="5"/>
  <c r="G63" i="3"/>
  <c r="J150" i="5"/>
  <c r="C187" i="5"/>
  <c r="J58" i="5"/>
  <c r="L58" i="5" s="1"/>
  <c r="L124" i="5"/>
  <c r="N124" i="5" s="1"/>
  <c r="P124" i="5" s="1"/>
  <c r="R124" i="5" s="1"/>
  <c r="T124" i="5" s="1"/>
  <c r="L123" i="5"/>
  <c r="N123" i="5" s="1"/>
  <c r="P123" i="5" s="1"/>
  <c r="R123" i="5" s="1"/>
  <c r="T123" i="5" s="1"/>
  <c r="J154" i="5"/>
  <c r="L154" i="5" s="1"/>
  <c r="J152" i="5"/>
  <c r="L152" i="5" s="1"/>
  <c r="I33" i="2"/>
  <c r="F39" i="4" l="1"/>
  <c r="H20" i="6"/>
  <c r="J40" i="4"/>
  <c r="F15" i="6"/>
  <c r="H21" i="4"/>
  <c r="H15" i="6" s="1"/>
  <c r="G38" i="7"/>
  <c r="G37" i="7" s="1"/>
  <c r="I191" i="5"/>
  <c r="J149" i="5"/>
  <c r="J164" i="5" s="1"/>
  <c r="M152" i="5"/>
  <c r="N152" i="5" s="1"/>
  <c r="P152" i="5" s="1"/>
  <c r="Q152" i="5" s="1"/>
  <c r="R152" i="5" s="1"/>
  <c r="M154" i="5"/>
  <c r="N154" i="5" s="1"/>
  <c r="P154" i="5" s="1"/>
  <c r="Q154" i="5" s="1"/>
  <c r="R154" i="5" s="1"/>
  <c r="K150" i="5"/>
  <c r="P78" i="5"/>
  <c r="O155" i="5"/>
  <c r="P155" i="5" s="1"/>
  <c r="R155" i="5" s="1"/>
  <c r="S155" i="5" s="1"/>
  <c r="T155" i="5" s="1"/>
  <c r="K183" i="5"/>
  <c r="N41" i="5"/>
  <c r="C191" i="5"/>
  <c r="C194" i="5" s="1"/>
  <c r="K191" i="5"/>
  <c r="L31" i="5"/>
  <c r="J100" i="5"/>
  <c r="M117" i="5"/>
  <c r="N117" i="5" s="1"/>
  <c r="O117" i="5" s="1"/>
  <c r="P117" i="5" s="1"/>
  <c r="M120" i="5"/>
  <c r="N120" i="5" s="1"/>
  <c r="P120" i="5" s="1"/>
  <c r="Q120" i="5" s="1"/>
  <c r="R120" i="5" s="1"/>
  <c r="J102" i="5"/>
  <c r="M118" i="5"/>
  <c r="N118" i="5" s="1"/>
  <c r="O118" i="5" s="1"/>
  <c r="P118" i="5" s="1"/>
  <c r="J103" i="5"/>
  <c r="L103" i="5" s="1"/>
  <c r="O121" i="5"/>
  <c r="P121" i="5" s="1"/>
  <c r="Q121" i="5" s="1"/>
  <c r="G61" i="3"/>
  <c r="I57" i="3"/>
  <c r="M119" i="5"/>
  <c r="N119" i="5" s="1"/>
  <c r="O119" i="5" s="1"/>
  <c r="P119" i="5" s="1"/>
  <c r="Q119" i="5" s="1"/>
  <c r="J114" i="5"/>
  <c r="L114" i="5" s="1"/>
  <c r="M114" i="5" s="1"/>
  <c r="O122" i="5"/>
  <c r="P122" i="5" s="1"/>
  <c r="Q122" i="5" s="1"/>
  <c r="J101" i="5"/>
  <c r="J111" i="5"/>
  <c r="L111" i="5" s="1"/>
  <c r="M111" i="5" s="1"/>
  <c r="M70" i="5"/>
  <c r="N70" i="5" s="1"/>
  <c r="M69" i="5"/>
  <c r="N69" i="5" s="1"/>
  <c r="Q78" i="5"/>
  <c r="M68" i="5"/>
  <c r="N68" i="5" s="1"/>
  <c r="M67" i="5"/>
  <c r="N67" i="5" s="1"/>
  <c r="N40" i="5"/>
  <c r="M83" i="5"/>
  <c r="N83" i="5" s="1"/>
  <c r="O83" i="5" s="1"/>
  <c r="K187" i="5"/>
  <c r="I58" i="1"/>
  <c r="I58" i="3" s="1"/>
  <c r="L33" i="5"/>
  <c r="L34" i="5"/>
  <c r="L35" i="5"/>
  <c r="I61" i="3"/>
  <c r="J25" i="5"/>
  <c r="J189" i="5" s="1"/>
  <c r="F16" i="4" s="1"/>
  <c r="M61" i="5"/>
  <c r="J59" i="1" s="1"/>
  <c r="J59" i="3" s="1"/>
  <c r="N57" i="5"/>
  <c r="O57" i="5" s="1"/>
  <c r="J82" i="5"/>
  <c r="J86" i="5" s="1"/>
  <c r="Q151" i="5"/>
  <c r="R151" i="5" s="1"/>
  <c r="J143" i="5"/>
  <c r="L143" i="5" s="1"/>
  <c r="L145" i="5" s="1"/>
  <c r="L61" i="5"/>
  <c r="N58" i="5"/>
  <c r="P58" i="5" s="1"/>
  <c r="O113" i="5"/>
  <c r="S42" i="5"/>
  <c r="T42" i="5" s="1"/>
  <c r="N38" i="5"/>
  <c r="J66" i="5"/>
  <c r="J78" i="5" s="1"/>
  <c r="I63" i="3"/>
  <c r="J115" i="5"/>
  <c r="L115" i="5" s="1"/>
  <c r="I185" i="5"/>
  <c r="F19" i="6"/>
  <c r="F38" i="4" l="1"/>
  <c r="H39" i="4"/>
  <c r="J185" i="5"/>
  <c r="K164" i="5"/>
  <c r="L149" i="5"/>
  <c r="I20" i="6"/>
  <c r="K40" i="4"/>
  <c r="G15" i="6"/>
  <c r="N61" i="5"/>
  <c r="L150" i="5"/>
  <c r="N150" i="5" s="1"/>
  <c r="N164" i="5" s="1"/>
  <c r="M181" i="5"/>
  <c r="N114" i="5"/>
  <c r="O114" i="5" s="1"/>
  <c r="N111" i="5"/>
  <c r="O111" i="5" s="1"/>
  <c r="P111" i="5" s="1"/>
  <c r="R122" i="5"/>
  <c r="S122" i="5" s="1"/>
  <c r="T122" i="5" s="1"/>
  <c r="I106" i="5"/>
  <c r="R121" i="5"/>
  <c r="S121" i="5" s="1"/>
  <c r="T121" i="5" s="1"/>
  <c r="N103" i="5"/>
  <c r="L106" i="5"/>
  <c r="M115" i="5"/>
  <c r="N115" i="5" s="1"/>
  <c r="O115" i="5" s="1"/>
  <c r="J99" i="5"/>
  <c r="J106" i="5" s="1"/>
  <c r="I131" i="5"/>
  <c r="R78" i="5"/>
  <c r="K66" i="5"/>
  <c r="K78" i="5" s="1"/>
  <c r="I52" i="5"/>
  <c r="Q58" i="5"/>
  <c r="Q61" i="5" s="1"/>
  <c r="L30" i="5"/>
  <c r="I61" i="5"/>
  <c r="M35" i="5"/>
  <c r="N35" i="5" s="1"/>
  <c r="L32" i="5"/>
  <c r="M34" i="5"/>
  <c r="N34" i="5" s="1"/>
  <c r="M33" i="5"/>
  <c r="N33" i="5" s="1"/>
  <c r="L25" i="5"/>
  <c r="L189" i="5" s="1"/>
  <c r="H16" i="4" s="1"/>
  <c r="I19" i="5"/>
  <c r="J19" i="5"/>
  <c r="L82" i="5"/>
  <c r="N84" i="5"/>
  <c r="S152" i="5"/>
  <c r="T152" i="5" s="1"/>
  <c r="N143" i="5"/>
  <c r="N145" i="5" s="1"/>
  <c r="L181" i="5"/>
  <c r="H12" i="4" s="1"/>
  <c r="Q118" i="5"/>
  <c r="R118" i="5" s="1"/>
  <c r="S151" i="5"/>
  <c r="T151" i="5" s="1"/>
  <c r="S154" i="5"/>
  <c r="T154" i="5" s="1"/>
  <c r="S120" i="5"/>
  <c r="T120" i="5" s="1"/>
  <c r="Q117" i="5"/>
  <c r="R119" i="5"/>
  <c r="S119" i="5" s="1"/>
  <c r="T119" i="5" s="1"/>
  <c r="P113" i="5"/>
  <c r="M31" i="5"/>
  <c r="P57" i="5"/>
  <c r="O61" i="5"/>
  <c r="K59" i="1" s="1"/>
  <c r="K59" i="3" s="1"/>
  <c r="J110" i="5"/>
  <c r="G60" i="3"/>
  <c r="I39" i="4" l="1"/>
  <c r="H19" i="6" s="1"/>
  <c r="G19" i="6"/>
  <c r="I60" i="2"/>
  <c r="I65" i="2" s="1"/>
  <c r="I118" i="2" s="1"/>
  <c r="I121" i="2" s="1"/>
  <c r="I132" i="2" s="1"/>
  <c r="H38" i="4"/>
  <c r="G52" i="7" s="1"/>
  <c r="K174" i="5"/>
  <c r="M149" i="5"/>
  <c r="M164" i="5" s="1"/>
  <c r="L164" i="5"/>
  <c r="I183" i="5"/>
  <c r="J20" i="6"/>
  <c r="L40" i="4"/>
  <c r="J39" i="4"/>
  <c r="I19" i="6" s="1"/>
  <c r="O150" i="5"/>
  <c r="J56" i="5"/>
  <c r="J61" i="5" s="1"/>
  <c r="I141" i="5"/>
  <c r="I145" i="5" s="1"/>
  <c r="P114" i="5"/>
  <c r="Q114" i="5" s="1"/>
  <c r="R114" i="5" s="1"/>
  <c r="S114" i="5" s="1"/>
  <c r="J112" i="5"/>
  <c r="L112" i="5" s="1"/>
  <c r="M112" i="5" s="1"/>
  <c r="N112" i="5" s="1"/>
  <c r="P112" i="5" s="1"/>
  <c r="R112" i="5" s="1"/>
  <c r="S112" i="5" s="1"/>
  <c r="T112" i="5" s="1"/>
  <c r="P103" i="5"/>
  <c r="N106" i="5"/>
  <c r="G65" i="1"/>
  <c r="G118" i="1" s="1"/>
  <c r="G121" i="1" s="1"/>
  <c r="G132" i="1" s="1"/>
  <c r="L66" i="5"/>
  <c r="L78" i="5" s="1"/>
  <c r="M82" i="5"/>
  <c r="M86" i="5" s="1"/>
  <c r="L86" i="5"/>
  <c r="I89" i="5"/>
  <c r="K185" i="5"/>
  <c r="K194" i="5" s="1"/>
  <c r="I60" i="1"/>
  <c r="K89" i="5"/>
  <c r="S78" i="5"/>
  <c r="R58" i="5"/>
  <c r="S58" i="5" s="1"/>
  <c r="J135" i="5"/>
  <c r="L59" i="1"/>
  <c r="L59" i="3" s="1"/>
  <c r="Q181" i="5"/>
  <c r="M30" i="5"/>
  <c r="I187" i="5"/>
  <c r="O34" i="5"/>
  <c r="P34" i="5" s="1"/>
  <c r="O33" i="5"/>
  <c r="P33" i="5" s="1"/>
  <c r="O35" i="5"/>
  <c r="P35" i="5" s="1"/>
  <c r="M32" i="5"/>
  <c r="N32" i="5" s="1"/>
  <c r="N25" i="5"/>
  <c r="N189" i="5" s="1"/>
  <c r="I16" i="4" s="1"/>
  <c r="Q113" i="5"/>
  <c r="R113" i="5" s="1"/>
  <c r="S118" i="5"/>
  <c r="T118" i="5" s="1"/>
  <c r="P143" i="5"/>
  <c r="P145" i="5" s="1"/>
  <c r="N181" i="5"/>
  <c r="I12" i="4" s="1"/>
  <c r="P84" i="5"/>
  <c r="Q111" i="5"/>
  <c r="R111" i="5" s="1"/>
  <c r="R117" i="5"/>
  <c r="S117" i="5" s="1"/>
  <c r="T117" i="5" s="1"/>
  <c r="N31" i="5"/>
  <c r="O31" i="5" s="1"/>
  <c r="O181" i="5"/>
  <c r="R57" i="5"/>
  <c r="P61" i="5"/>
  <c r="L110" i="5"/>
  <c r="I38" i="4" l="1"/>
  <c r="H52" i="7" s="1"/>
  <c r="T58" i="5"/>
  <c r="K20" i="6"/>
  <c r="J131" i="5"/>
  <c r="J187" i="5" s="1"/>
  <c r="F15" i="4" s="1"/>
  <c r="P150" i="5"/>
  <c r="P164" i="5" s="1"/>
  <c r="O164" i="5"/>
  <c r="J38" i="4"/>
  <c r="I52" i="7" s="1"/>
  <c r="L131" i="5"/>
  <c r="N82" i="5"/>
  <c r="N86" i="5" s="1"/>
  <c r="G57" i="3"/>
  <c r="G65" i="2"/>
  <c r="G118" i="2" s="1"/>
  <c r="G121" i="2" s="1"/>
  <c r="G132" i="2" s="1"/>
  <c r="K39" i="4"/>
  <c r="J19" i="6" s="1"/>
  <c r="G59" i="3"/>
  <c r="J89" i="5"/>
  <c r="G58" i="3"/>
  <c r="I181" i="5"/>
  <c r="I194" i="5" s="1"/>
  <c r="J141" i="5"/>
  <c r="J145" i="5" s="1"/>
  <c r="J181" i="5" s="1"/>
  <c r="F12" i="4" s="1"/>
  <c r="I174" i="5"/>
  <c r="R103" i="5"/>
  <c r="P106" i="5"/>
  <c r="M66" i="5"/>
  <c r="M78" i="5" s="1"/>
  <c r="T78" i="5"/>
  <c r="I60" i="3"/>
  <c r="I65" i="3" s="1"/>
  <c r="I65" i="1"/>
  <c r="I118" i="1" s="1"/>
  <c r="I121" i="1" s="1"/>
  <c r="I132" i="1" s="1"/>
  <c r="J61" i="1"/>
  <c r="J61" i="3" s="1"/>
  <c r="M191" i="5"/>
  <c r="L135" i="5"/>
  <c r="J137" i="5"/>
  <c r="J179" i="5" s="1"/>
  <c r="F11" i="4" s="1"/>
  <c r="N30" i="5"/>
  <c r="O30" i="5" s="1"/>
  <c r="O32" i="5"/>
  <c r="P32" i="5" s="1"/>
  <c r="Q35" i="5"/>
  <c r="Q34" i="5"/>
  <c r="R34" i="5" s="1"/>
  <c r="Q33" i="5"/>
  <c r="R33" i="5" s="1"/>
  <c r="S33" i="5" s="1"/>
  <c r="T33" i="5" s="1"/>
  <c r="P25" i="5"/>
  <c r="P189" i="5" s="1"/>
  <c r="J16" i="4" s="1"/>
  <c r="L183" i="5"/>
  <c r="H13" i="4" s="1"/>
  <c r="S111" i="5"/>
  <c r="T111" i="5" s="1"/>
  <c r="J60" i="2"/>
  <c r="R143" i="5"/>
  <c r="P181" i="5"/>
  <c r="J12" i="4" s="1"/>
  <c r="S113" i="5"/>
  <c r="T113" i="5" s="1"/>
  <c r="M110" i="5"/>
  <c r="M131" i="5" s="1"/>
  <c r="M174" i="5" s="1"/>
  <c r="T114" i="5"/>
  <c r="Q84" i="5"/>
  <c r="P31" i="5"/>
  <c r="L39" i="5"/>
  <c r="S57" i="5"/>
  <c r="S61" i="5" s="1"/>
  <c r="R61" i="5"/>
  <c r="J183" i="5"/>
  <c r="F13" i="4" s="1"/>
  <c r="J169" i="5"/>
  <c r="G12" i="6" l="1"/>
  <c r="Q150" i="5"/>
  <c r="Q164" i="5" s="1"/>
  <c r="O82" i="5"/>
  <c r="O86" i="5" s="1"/>
  <c r="K61" i="1" s="1"/>
  <c r="K61" i="3" s="1"/>
  <c r="G65" i="3"/>
  <c r="F12" i="6" s="1"/>
  <c r="K38" i="4"/>
  <c r="J52" i="7" s="1"/>
  <c r="L39" i="4"/>
  <c r="R145" i="5"/>
  <c r="R181" i="5" s="1"/>
  <c r="K12" i="4" s="1"/>
  <c r="S143" i="5"/>
  <c r="T103" i="5"/>
  <c r="T106" i="5" s="1"/>
  <c r="R106" i="5"/>
  <c r="R84" i="5"/>
  <c r="S84" i="5" s="1"/>
  <c r="Q86" i="5"/>
  <c r="I118" i="3"/>
  <c r="I121" i="3" s="1"/>
  <c r="I132" i="3" s="1"/>
  <c r="N66" i="5"/>
  <c r="N78" i="5" s="1"/>
  <c r="L137" i="5"/>
  <c r="N135" i="5"/>
  <c r="M52" i="5"/>
  <c r="L52" i="5"/>
  <c r="L89" i="5" s="1"/>
  <c r="O52" i="5"/>
  <c r="P30" i="5"/>
  <c r="S34" i="5"/>
  <c r="T34" i="5" s="1"/>
  <c r="R35" i="5"/>
  <c r="S35" i="5" s="1"/>
  <c r="T35" i="5" s="1"/>
  <c r="E20" i="7"/>
  <c r="E26" i="7"/>
  <c r="Q32" i="5"/>
  <c r="R32" i="5" s="1"/>
  <c r="T25" i="5"/>
  <c r="T189" i="5" s="1"/>
  <c r="L16" i="4" s="1"/>
  <c r="R25" i="5"/>
  <c r="R189" i="5" s="1"/>
  <c r="K16" i="4" s="1"/>
  <c r="N110" i="5"/>
  <c r="N131" i="5" s="1"/>
  <c r="J58" i="2"/>
  <c r="Q31" i="5"/>
  <c r="T57" i="5"/>
  <c r="T61" i="5" s="1"/>
  <c r="M59" i="1"/>
  <c r="F14" i="4"/>
  <c r="L169" i="5"/>
  <c r="J171" i="5"/>
  <c r="J174" i="5" s="1"/>
  <c r="S145" i="5" l="1"/>
  <c r="M59" i="2" s="1"/>
  <c r="M59" i="3" s="1"/>
  <c r="R150" i="5"/>
  <c r="R164" i="5" s="1"/>
  <c r="L38" i="4"/>
  <c r="K52" i="7" s="1"/>
  <c r="G11" i="6"/>
  <c r="G22" i="6" s="1"/>
  <c r="S150" i="5"/>
  <c r="S164" i="5" s="1"/>
  <c r="T143" i="5"/>
  <c r="O191" i="5"/>
  <c r="P82" i="5"/>
  <c r="P86" i="5" s="1"/>
  <c r="G118" i="3"/>
  <c r="F6" i="6"/>
  <c r="E11" i="7"/>
  <c r="L187" i="5"/>
  <c r="H15" i="4" s="1"/>
  <c r="L179" i="5"/>
  <c r="H11" i="4" s="1"/>
  <c r="K58" i="1"/>
  <c r="O89" i="5"/>
  <c r="J58" i="1"/>
  <c r="J58" i="3" s="1"/>
  <c r="M89" i="5"/>
  <c r="G26" i="7"/>
  <c r="G20" i="7"/>
  <c r="P135" i="5"/>
  <c r="N137" i="5"/>
  <c r="N179" i="5" s="1"/>
  <c r="I11" i="4" s="1"/>
  <c r="P52" i="5"/>
  <c r="Q30" i="5"/>
  <c r="R30" i="5" s="1"/>
  <c r="S32" i="5"/>
  <c r="T32" i="5" s="1"/>
  <c r="O110" i="5"/>
  <c r="O131" i="5" s="1"/>
  <c r="O174" i="5" s="1"/>
  <c r="L171" i="5"/>
  <c r="L191" i="5" s="1"/>
  <c r="H17" i="4" s="1"/>
  <c r="N169" i="5"/>
  <c r="M185" i="5"/>
  <c r="J60" i="1"/>
  <c r="J60" i="3" s="1"/>
  <c r="K60" i="2"/>
  <c r="Q191" i="5"/>
  <c r="L61" i="1"/>
  <c r="L61" i="3" s="1"/>
  <c r="J57" i="2"/>
  <c r="M183" i="5"/>
  <c r="T84" i="5"/>
  <c r="R31" i="5"/>
  <c r="M187" i="5"/>
  <c r="N185" i="5"/>
  <c r="I14" i="4" s="1"/>
  <c r="N39" i="5"/>
  <c r="N52" i="5" s="1"/>
  <c r="N89" i="5" s="1"/>
  <c r="J191" i="5"/>
  <c r="L185" i="5"/>
  <c r="E8" i="7"/>
  <c r="S181" i="5" l="1"/>
  <c r="T145" i="5"/>
  <c r="T181" i="5" s="1"/>
  <c r="L12" i="4" s="1"/>
  <c r="T150" i="5"/>
  <c r="T164" i="5" s="1"/>
  <c r="P89" i="5"/>
  <c r="R82" i="5"/>
  <c r="R86" i="5" s="1"/>
  <c r="E17" i="7"/>
  <c r="E14" i="7"/>
  <c r="L174" i="5"/>
  <c r="P110" i="5"/>
  <c r="P131" i="5" s="1"/>
  <c r="P187" i="5" s="1"/>
  <c r="J15" i="4" s="1"/>
  <c r="R52" i="5"/>
  <c r="R135" i="5"/>
  <c r="P137" i="5"/>
  <c r="P179" i="5" s="1"/>
  <c r="J11" i="4" s="1"/>
  <c r="Q52" i="5"/>
  <c r="Q89" i="5" s="1"/>
  <c r="S30" i="5"/>
  <c r="J65" i="1"/>
  <c r="J118" i="1" s="1"/>
  <c r="J121" i="1" s="1"/>
  <c r="J132" i="1" s="1"/>
  <c r="J57" i="3"/>
  <c r="J65" i="3" s="1"/>
  <c r="J65" i="2"/>
  <c r="J118" i="2" s="1"/>
  <c r="J121" i="2" s="1"/>
  <c r="J132" i="2" s="1"/>
  <c r="K58" i="2"/>
  <c r="K58" i="3" s="1"/>
  <c r="O187" i="5"/>
  <c r="N183" i="5"/>
  <c r="I13" i="4" s="1"/>
  <c r="O183" i="5"/>
  <c r="K57" i="2"/>
  <c r="P169" i="5"/>
  <c r="N171" i="5"/>
  <c r="N191" i="5" s="1"/>
  <c r="I17" i="4" s="1"/>
  <c r="N187" i="5"/>
  <c r="I15" i="4" s="1"/>
  <c r="K60" i="1"/>
  <c r="M194" i="5"/>
  <c r="S31" i="5"/>
  <c r="F17" i="4"/>
  <c r="J194" i="5"/>
  <c r="E56" i="4"/>
  <c r="L194" i="5"/>
  <c r="H14" i="4"/>
  <c r="H10" i="4" s="1"/>
  <c r="G35" i="7" s="1"/>
  <c r="S52" i="5" l="1"/>
  <c r="H12" i="6"/>
  <c r="Q110" i="5"/>
  <c r="Q131" i="5" s="1"/>
  <c r="Q174" i="5" s="1"/>
  <c r="S82" i="5"/>
  <c r="S86" i="5" s="1"/>
  <c r="M61" i="1" s="1"/>
  <c r="R89" i="5"/>
  <c r="I10" i="4"/>
  <c r="H35" i="7" s="1"/>
  <c r="F10" i="4"/>
  <c r="N174" i="5"/>
  <c r="L58" i="1"/>
  <c r="R137" i="5"/>
  <c r="R179" i="5" s="1"/>
  <c r="K11" i="4" s="1"/>
  <c r="T135" i="5"/>
  <c r="T30" i="5"/>
  <c r="K65" i="2"/>
  <c r="K118" i="2" s="1"/>
  <c r="K121" i="2" s="1"/>
  <c r="K132" i="2" s="1"/>
  <c r="K57" i="3"/>
  <c r="L60" i="2"/>
  <c r="J118" i="3"/>
  <c r="J121" i="3" s="1"/>
  <c r="J132" i="3" s="1"/>
  <c r="K60" i="3"/>
  <c r="K65" i="1"/>
  <c r="K118" i="1" s="1"/>
  <c r="K121" i="1" s="1"/>
  <c r="K132" i="1" s="1"/>
  <c r="R169" i="5"/>
  <c r="P171" i="5"/>
  <c r="P191" i="5" s="1"/>
  <c r="J17" i="4" s="1"/>
  <c r="P183" i="5"/>
  <c r="J13" i="4" s="1"/>
  <c r="O185" i="5"/>
  <c r="N194" i="5"/>
  <c r="T31" i="5"/>
  <c r="T137" i="5" l="1"/>
  <c r="T179" i="5" s="1"/>
  <c r="L11" i="4" s="1"/>
  <c r="T52" i="5"/>
  <c r="H11" i="6"/>
  <c r="H22" i="6" s="1"/>
  <c r="R110" i="5"/>
  <c r="R131" i="5" s="1"/>
  <c r="R187" i="5" s="1"/>
  <c r="K15" i="4" s="1"/>
  <c r="S89" i="5"/>
  <c r="T82" i="5"/>
  <c r="T86" i="5" s="1"/>
  <c r="M58" i="1"/>
  <c r="L58" i="2"/>
  <c r="L58" i="3" s="1"/>
  <c r="P174" i="5"/>
  <c r="Q187" i="5"/>
  <c r="S183" i="5"/>
  <c r="M57" i="2"/>
  <c r="R171" i="5"/>
  <c r="R191" i="5" s="1"/>
  <c r="K17" i="4" s="1"/>
  <c r="T169" i="5"/>
  <c r="T171" i="5" s="1"/>
  <c r="H26" i="7"/>
  <c r="H20" i="7"/>
  <c r="L57" i="2"/>
  <c r="Q183" i="5"/>
  <c r="R183" i="5"/>
  <c r="K13" i="4" s="1"/>
  <c r="K65" i="3"/>
  <c r="P185" i="5"/>
  <c r="J14" i="4" s="1"/>
  <c r="J10" i="4" s="1"/>
  <c r="I35" i="7" s="1"/>
  <c r="O194" i="5"/>
  <c r="L60" i="1"/>
  <c r="I12" i="6" l="1"/>
  <c r="S110" i="5"/>
  <c r="T191" i="5"/>
  <c r="L17" i="4" s="1"/>
  <c r="T89" i="5"/>
  <c r="R174" i="5"/>
  <c r="L60" i="3"/>
  <c r="L65" i="1"/>
  <c r="K118" i="3"/>
  <c r="K121" i="3" s="1"/>
  <c r="K132" i="3" s="1"/>
  <c r="T183" i="5"/>
  <c r="L13" i="4" s="1"/>
  <c r="L57" i="3"/>
  <c r="L65" i="2"/>
  <c r="L118" i="2" s="1"/>
  <c r="L121" i="2" s="1"/>
  <c r="L132" i="2" s="1"/>
  <c r="M61" i="2"/>
  <c r="M61" i="3" s="1"/>
  <c r="S191" i="5"/>
  <c r="M57" i="3"/>
  <c r="Q185" i="5"/>
  <c r="Q194" i="5" s="1"/>
  <c r="P194" i="5"/>
  <c r="T110" i="5" l="1"/>
  <c r="S131" i="5"/>
  <c r="S187" i="5" s="1"/>
  <c r="L118" i="1"/>
  <c r="L121" i="1" s="1"/>
  <c r="L132" i="1" s="1"/>
  <c r="I11" i="6"/>
  <c r="I22" i="6" s="1"/>
  <c r="L65" i="3"/>
  <c r="M60" i="2"/>
  <c r="I26" i="7"/>
  <c r="I20" i="7"/>
  <c r="M60" i="1"/>
  <c r="R185" i="5"/>
  <c r="M58" i="2" l="1"/>
  <c r="M58" i="3" s="1"/>
  <c r="S174" i="5"/>
  <c r="T187" i="5"/>
  <c r="L15" i="4" s="1"/>
  <c r="T131" i="5"/>
  <c r="T174" i="5" s="1"/>
  <c r="J12" i="6"/>
  <c r="R194" i="5"/>
  <c r="K14" i="4"/>
  <c r="K10" i="4" s="1"/>
  <c r="J35" i="7" s="1"/>
  <c r="L118" i="3"/>
  <c r="L121" i="3" s="1"/>
  <c r="L132" i="3" s="1"/>
  <c r="M60" i="3"/>
  <c r="M65" i="1"/>
  <c r="S185" i="5"/>
  <c r="S194" i="5" s="1"/>
  <c r="T185" i="5"/>
  <c r="M65" i="3" l="1"/>
  <c r="K12" i="6" s="1"/>
  <c r="M65" i="2"/>
  <c r="M118" i="2" s="1"/>
  <c r="M121" i="2" s="1"/>
  <c r="M132" i="2" s="1"/>
  <c r="M118" i="1"/>
  <c r="M121" i="1" s="1"/>
  <c r="M132" i="1" s="1"/>
  <c r="J11" i="6"/>
  <c r="J22" i="6" s="1"/>
  <c r="T194" i="5"/>
  <c r="L14" i="4"/>
  <c r="L10" i="4" s="1"/>
  <c r="K35" i="7" s="1"/>
  <c r="J26" i="7"/>
  <c r="J20" i="7"/>
  <c r="M118" i="3" l="1"/>
  <c r="M121" i="3" s="1"/>
  <c r="M132" i="3" s="1"/>
  <c r="K11" i="6" s="1"/>
  <c r="K22" i="6" s="1"/>
  <c r="G30" i="3"/>
  <c r="G33" i="3" s="1"/>
  <c r="G121" i="3" s="1"/>
  <c r="G132" i="3" s="1"/>
  <c r="K26" i="7" l="1"/>
  <c r="K20" i="7"/>
  <c r="F36" i="4"/>
  <c r="H36" i="4" s="1"/>
  <c r="F11" i="6"/>
  <c r="F22" i="6" l="1"/>
  <c r="F32" i="6" s="1"/>
  <c r="I36" i="4"/>
  <c r="H35" i="4"/>
  <c r="H50" i="4" s="1"/>
  <c r="F35" i="4"/>
  <c r="F50" i="4" s="1"/>
  <c r="G6" i="6" l="1"/>
  <c r="G32" i="6" s="1"/>
  <c r="H6" i="6" s="1"/>
  <c r="H32" i="6" s="1"/>
  <c r="F28" i="4"/>
  <c r="F27" i="4" s="1"/>
  <c r="F30" i="4" s="1"/>
  <c r="J36" i="4"/>
  <c r="I35" i="4"/>
  <c r="I50" i="4" s="1"/>
  <c r="H28" i="4" l="1"/>
  <c r="H27" i="4" s="1"/>
  <c r="H30" i="4" s="1"/>
  <c r="K36" i="4"/>
  <c r="J35" i="4"/>
  <c r="J50" i="4" s="1"/>
  <c r="I28" i="4"/>
  <c r="I27" i="4" s="1"/>
  <c r="I6" i="6"/>
  <c r="I32" i="6" s="1"/>
  <c r="G8" i="7"/>
  <c r="G50" i="7"/>
  <c r="G62" i="7" s="1"/>
  <c r="I30" i="4" l="1"/>
  <c r="H14" i="7"/>
  <c r="G43" i="7"/>
  <c r="G45" i="7" s="1"/>
  <c r="G17" i="7"/>
  <c r="G14" i="7"/>
  <c r="L36" i="4"/>
  <c r="K35" i="4"/>
  <c r="K50" i="4" s="1"/>
  <c r="J28" i="4"/>
  <c r="J27" i="4" s="1"/>
  <c r="J6" i="6"/>
  <c r="J32" i="6" s="1"/>
  <c r="K6" i="6" s="1"/>
  <c r="K32" i="6" s="1"/>
  <c r="G11" i="7"/>
  <c r="H11" i="7"/>
  <c r="H50" i="7"/>
  <c r="H62" i="7" s="1"/>
  <c r="H17" i="7"/>
  <c r="H43" i="7"/>
  <c r="H45" i="7" s="1"/>
  <c r="L35" i="4" l="1"/>
  <c r="L50" i="4" s="1"/>
  <c r="J30" i="4"/>
  <c r="I14" i="7"/>
  <c r="K28" i="4"/>
  <c r="K27" i="4" s="1"/>
  <c r="L28" i="4"/>
  <c r="L27" i="4" s="1"/>
  <c r="H8" i="7"/>
  <c r="I17" i="7"/>
  <c r="I43" i="7"/>
  <c r="I45" i="7" s="1"/>
  <c r="I11" i="7"/>
  <c r="I50" i="7"/>
  <c r="I62" i="7" s="1"/>
  <c r="K30" i="4" l="1"/>
  <c r="J14" i="7"/>
  <c r="L30" i="4"/>
  <c r="K14" i="7"/>
  <c r="I8" i="7"/>
  <c r="J17" i="7"/>
  <c r="J43" i="7"/>
  <c r="J45" i="7" s="1"/>
  <c r="J50" i="7"/>
  <c r="J62" i="7" s="1"/>
  <c r="J11" i="7"/>
  <c r="K43" i="7"/>
  <c r="K45" i="7" s="1"/>
  <c r="K17" i="7"/>
  <c r="K8" i="7"/>
  <c r="K50" i="7"/>
  <c r="K62" i="7" s="1"/>
  <c r="K11" i="7" l="1"/>
  <c r="J8" i="7"/>
</calcChain>
</file>

<file path=xl/comments1.xml><?xml version="1.0" encoding="utf-8"?>
<comments xmlns="http://schemas.openxmlformats.org/spreadsheetml/2006/main">
  <authors>
    <author>Sjouke Winia</author>
  </authors>
  <commentList>
    <comment ref="E14" author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Hollum is ontvangende school; middelen worden doorbetaald aan andere scholen en gemeente (zie 40038)
</t>
        </r>
      </text>
    </comment>
  </commentList>
</comments>
</file>

<file path=xl/comments2.xml><?xml version="1.0" encoding="utf-8"?>
<comments xmlns="http://schemas.openxmlformats.org/spreadsheetml/2006/main">
  <authors>
    <author>Sjouke Winia</author>
    <author>Bakker, Gribbert</author>
  </authors>
  <commentList>
    <comment ref="E14" author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Hollum is ontvangende school; middelen worden doorbetaald aan andere scholen en gemeente (zie 40038)
</t>
        </r>
      </text>
    </comment>
    <comment ref="F108" authorId="1">
      <text>
        <r>
          <rPr>
            <b/>
            <sz val="8"/>
            <color indexed="81"/>
            <rFont val="Tahoma"/>
            <family val="2"/>
          </rPr>
          <t>Bakker, Gribbert:</t>
        </r>
        <r>
          <rPr>
            <sz val="8"/>
            <color indexed="81"/>
            <rFont val="Tahoma"/>
            <family val="2"/>
          </rPr>
          <t xml:space="preserve">
I.v.m. ondersteuning BWS extra € 3.500</t>
        </r>
      </text>
    </comment>
  </commentList>
</comments>
</file>

<file path=xl/comments3.xml><?xml version="1.0" encoding="utf-8"?>
<comments xmlns="http://schemas.openxmlformats.org/spreadsheetml/2006/main">
  <authors>
    <author>Sjouke Winia</author>
  </authors>
  <commentList>
    <comment ref="F4" author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Rest jaren betreft per 1 januari, dus inclusief lopende boekjaar.</t>
        </r>
      </text>
    </comment>
  </commentList>
</comments>
</file>

<file path=xl/sharedStrings.xml><?xml version="1.0" encoding="utf-8"?>
<sst xmlns="http://schemas.openxmlformats.org/spreadsheetml/2006/main" count="920" uniqueCount="302">
  <si>
    <t xml:space="preserve"> </t>
  </si>
  <si>
    <t>Saldo Schoolexploitatie</t>
  </si>
  <si>
    <t>Totaal financiële baten en lasten</t>
  </si>
  <si>
    <t>Rentekosten</t>
  </si>
  <si>
    <t>Rentebaten</t>
  </si>
  <si>
    <t>Financiële baten en lasten</t>
  </si>
  <si>
    <t>Saldo baten en lasten</t>
  </si>
  <si>
    <t xml:space="preserve">Totale lasten </t>
  </si>
  <si>
    <t>Totaal leermiddelen</t>
  </si>
  <si>
    <t>Culturele vorming</t>
  </si>
  <si>
    <t>Bibliotheek/mediatheek</t>
  </si>
  <si>
    <t>Leermiddelen en verbruiksmaterialen</t>
  </si>
  <si>
    <t>Klein ICT-materiaal, app., software</t>
  </si>
  <si>
    <t>Klein onderhoud meubilair, inv. en app.</t>
  </si>
  <si>
    <t>Leermiddelen</t>
  </si>
  <si>
    <t>4.5</t>
  </si>
  <si>
    <t>Totaal instellingslasten</t>
  </si>
  <si>
    <t>Bankkosten</t>
  </si>
  <si>
    <t>Overige lasten beheer en administratie</t>
  </si>
  <si>
    <t>Kosten MR</t>
  </si>
  <si>
    <t>Huishoudelijke zaken</t>
  </si>
  <si>
    <t>Bijdrage SWAP</t>
  </si>
  <si>
    <t>Verzekeringen (aansprakelijkheid)</t>
  </si>
  <si>
    <t>Contributies en lidmaatschappen</t>
  </si>
  <si>
    <t>Abonnementen en vakliteratuur</t>
  </si>
  <si>
    <t>Kopieerkosten</t>
  </si>
  <si>
    <t>Telefoonkosten</t>
  </si>
  <si>
    <t>Accountantskosten</t>
  </si>
  <si>
    <t>Kosten RAET</t>
  </si>
  <si>
    <t>Reis- en verblijfkosten</t>
  </si>
  <si>
    <t>Kabelaansluiting</t>
  </si>
  <si>
    <t>Bijdrage gem. Ameland voor schoolbeg.</t>
  </si>
  <si>
    <t>Kosten gemeente voor adm. en advisering</t>
  </si>
  <si>
    <t>Overige instellingslasten</t>
  </si>
  <si>
    <t>4.4</t>
  </si>
  <si>
    <t>Totaal huisvestingslasten</t>
  </si>
  <si>
    <t>Overige lasten</t>
  </si>
  <si>
    <t>Heffingen</t>
  </si>
  <si>
    <t>Schoonmaakkosten (extern, materialen)</t>
  </si>
  <si>
    <t>Netbeheer/transportkosten energie</t>
  </si>
  <si>
    <t>Kosten gas</t>
  </si>
  <si>
    <t>Kosten water</t>
  </si>
  <si>
    <t>Kosten electra</t>
  </si>
  <si>
    <t>Onderhoud speeltoestellen</t>
  </si>
  <si>
    <t>Onderhoud tuin/terreinen</t>
  </si>
  <si>
    <t>Dagelijks onderhoud gebouwen</t>
  </si>
  <si>
    <t>Dotatie onderhoudsvoorziening gebouwen</t>
  </si>
  <si>
    <t>Huisvestingslasten</t>
  </si>
  <si>
    <t>4.3</t>
  </si>
  <si>
    <t>Totaal afschrijvingen</t>
  </si>
  <si>
    <t>Afschrijving kantoormeubilair</t>
  </si>
  <si>
    <t>Afschrijving grond en terreinen</t>
  </si>
  <si>
    <t>Afschrijving buitenspeelmateriaal</t>
  </si>
  <si>
    <t>Afschrijvingen ICT</t>
  </si>
  <si>
    <t>Afschrijving machines en apparatuur</t>
  </si>
  <si>
    <t>Afschrijvingen leermiddelen</t>
  </si>
  <si>
    <t>Afschrijvingen meubilair</t>
  </si>
  <si>
    <t>Afchrijvingen</t>
  </si>
  <si>
    <t>4.2</t>
  </si>
  <si>
    <t>Totaal personele lasten</t>
  </si>
  <si>
    <t>Overige pers. kosten</t>
  </si>
  <si>
    <t>Toeslag premiedifferentiatie verv.fonds</t>
  </si>
  <si>
    <t>Kosten vertrouwenspersoon</t>
  </si>
  <si>
    <t>Kosten samenwerking andere besturen</t>
  </si>
  <si>
    <t>Inhuur externe deskundigen</t>
  </si>
  <si>
    <t>Kosten jubilea (toevoeging fonds)</t>
  </si>
  <si>
    <t>Nascholing</t>
  </si>
  <si>
    <t>Salariskosten onderwijsonderst. personeel</t>
  </si>
  <si>
    <t>Salariskosten onderwijzend personeel</t>
  </si>
  <si>
    <t>Salariskosten directie</t>
  </si>
  <si>
    <t>Personele lasten</t>
  </si>
  <si>
    <t>4.1</t>
  </si>
  <si>
    <t>Lasten Schoolexploitatie</t>
  </si>
  <si>
    <t xml:space="preserve">Totale baten </t>
  </si>
  <si>
    <t>Totaal overige baten</t>
  </si>
  <si>
    <t>Overige baten</t>
  </si>
  <si>
    <t>Uitkeringen Vervangingsfonds</t>
  </si>
  <si>
    <t>3.5</t>
  </si>
  <si>
    <t>Totaal overige overheidsbijdragen</t>
  </si>
  <si>
    <t>Bijdrage gemeente woon-werkverkeer</t>
  </si>
  <si>
    <t>Overige overheidsbijdragen</t>
  </si>
  <si>
    <t>3.2</t>
  </si>
  <si>
    <t>Totaal rijksbijdragen</t>
  </si>
  <si>
    <t>Rijksbijdrage P en A beleid</t>
  </si>
  <si>
    <t>Vergoeding Waddenformatie</t>
  </si>
  <si>
    <t>Passend Onderwijs bijdr. samenw. verb. Fryslan</t>
  </si>
  <si>
    <t xml:space="preserve">Vergoedingen zonder bestedingsverplichting </t>
  </si>
  <si>
    <t xml:space="preserve">Vergoedingen met bestedingsverplichting </t>
  </si>
  <si>
    <t>Rijksbijdrage materieel</t>
  </si>
  <si>
    <t>Rijksbijdrage personeel</t>
  </si>
  <si>
    <t>Rijksbijdragen</t>
  </si>
  <si>
    <t>3.1</t>
  </si>
  <si>
    <t>Baten Schoolexploitatie</t>
  </si>
  <si>
    <t>houder</t>
  </si>
  <si>
    <t>rekening</t>
  </si>
  <si>
    <t>Begroting</t>
  </si>
  <si>
    <t>Rekening</t>
  </si>
  <si>
    <t>Omschrijving</t>
  </si>
  <si>
    <t>Budget-</t>
  </si>
  <si>
    <t>Product</t>
  </si>
  <si>
    <t>Grootboek</t>
  </si>
  <si>
    <t>Instellingslasten</t>
  </si>
  <si>
    <t>Totaal passiva</t>
  </si>
  <si>
    <t>Resultaattransportrekening</t>
  </si>
  <si>
    <t>Te betalen salarissen</t>
  </si>
  <si>
    <t>Af te dragen loonheffing</t>
  </si>
  <si>
    <t>Af te dragen premies</t>
  </si>
  <si>
    <t>Overlopende passiva</t>
  </si>
  <si>
    <t>Crediteuren</t>
  </si>
  <si>
    <t>Kortlopende schulden</t>
  </si>
  <si>
    <t>2.4</t>
  </si>
  <si>
    <t>Voorziening jubileumgratificaties</t>
  </si>
  <si>
    <t>Onderhoudsfonds gebouwen</t>
  </si>
  <si>
    <t>Voorzieningen</t>
  </si>
  <si>
    <t>2.2</t>
  </si>
  <si>
    <t>Algemene reserve</t>
  </si>
  <si>
    <t>Eigen vermogen</t>
  </si>
  <si>
    <t>2.1</t>
  </si>
  <si>
    <t>Passiva</t>
  </si>
  <si>
    <t>Totaal activa</t>
  </si>
  <si>
    <t>Bank Nederlandse Gemeenten</t>
  </si>
  <si>
    <t>Liquide middelen</t>
  </si>
  <si>
    <t>1.7</t>
  </si>
  <si>
    <t>Nog te verwerken posten</t>
  </si>
  <si>
    <t>Overlopende activa</t>
  </si>
  <si>
    <t>Kortlopende vorderingen</t>
  </si>
  <si>
    <t>Debiteuren</t>
  </si>
  <si>
    <t>Vorderingen</t>
  </si>
  <si>
    <t>1.5</t>
  </si>
  <si>
    <t>Vlottende actva</t>
  </si>
  <si>
    <t>Buitenspeelmateriaal</t>
  </si>
  <si>
    <t>Kantoormeubilair</t>
  </si>
  <si>
    <t>ICT-middelen</t>
  </si>
  <si>
    <t>Schoolmeubilair</t>
  </si>
  <si>
    <t>Machines en installaties</t>
  </si>
  <si>
    <t>Gronden en terreinen</t>
  </si>
  <si>
    <t>Materiële vaste activa</t>
  </si>
  <si>
    <t>1.2</t>
  </si>
  <si>
    <t>Vaste activa</t>
  </si>
  <si>
    <t>Activa</t>
  </si>
  <si>
    <t>Totaal OBO</t>
  </si>
  <si>
    <t>Leermethoden</t>
  </si>
  <si>
    <t>ICT</t>
  </si>
  <si>
    <t>Meubilair en inrichting OPO</t>
  </si>
  <si>
    <t>Machines en apparatuur</t>
  </si>
  <si>
    <t>Grond en terreinen</t>
  </si>
  <si>
    <t>Totaaloverzicht</t>
  </si>
  <si>
    <t>Totaal 't Ienster</t>
  </si>
  <si>
    <t>totaal buitenspeelmateriaal</t>
  </si>
  <si>
    <t>div. speelmaterialen</t>
  </si>
  <si>
    <t>totaal ICT</t>
  </si>
  <si>
    <t>netwerk, i-pads, etc.</t>
  </si>
  <si>
    <t>div.</t>
  </si>
  <si>
    <t>Mobiel digibord</t>
  </si>
  <si>
    <t>totaal machines en apparatuur</t>
  </si>
  <si>
    <t>koffieautomaat</t>
  </si>
  <si>
    <t>digbord</t>
  </si>
  <si>
    <t>digitale schoolborden</t>
  </si>
  <si>
    <t>totaal grond en terreinen</t>
  </si>
  <si>
    <t>bestraten schoolplein</t>
  </si>
  <si>
    <t>Grond en terreien</t>
  </si>
  <si>
    <t>totaal leermethoden</t>
  </si>
  <si>
    <t>Vaardigheidsmeter</t>
  </si>
  <si>
    <t>Rapportomslagen</t>
  </si>
  <si>
    <t>Heutink speelleeset</t>
  </si>
  <si>
    <t>Materiaal gym groep 1 en 2</t>
  </si>
  <si>
    <t>Ontwikkelingsmateriaal groep 1 en 2</t>
  </si>
  <si>
    <t>Pluspunt (rekenen)</t>
  </si>
  <si>
    <t>Naut (natuur en techniek)</t>
  </si>
  <si>
    <t>Brandaan (geschiedenis)</t>
  </si>
  <si>
    <t>Meander (aardrijkskunde)</t>
  </si>
  <si>
    <t>cito lovs</t>
  </si>
  <si>
    <t>estafette</t>
  </si>
  <si>
    <t>taal/spelling in beeld</t>
  </si>
  <si>
    <t>lezen in beeld</t>
  </si>
  <si>
    <t>leesmethode</t>
  </si>
  <si>
    <t>totaal meubilair en inrichting</t>
  </si>
  <si>
    <t>binnenzonwering</t>
  </si>
  <si>
    <t>teamkast</t>
  </si>
  <si>
    <t>computertafel/werkblad</t>
  </si>
  <si>
    <t>groepstafels</t>
  </si>
  <si>
    <t>kasten</t>
  </si>
  <si>
    <t>kast schilte</t>
  </si>
  <si>
    <t>teamstoelen</t>
  </si>
  <si>
    <t>stoeltjes leerlingsets 6/12 jarigen</t>
  </si>
  <si>
    <t>leerlingsets 6/12 jarigen</t>
  </si>
  <si>
    <t>leerlingsets 4/5 jarigen</t>
  </si>
  <si>
    <t>Meubilair en inrichting</t>
  </si>
  <si>
    <t>'t Ienster</t>
  </si>
  <si>
    <t>Totaal De Schakel</t>
  </si>
  <si>
    <t>speeltoestellen</t>
  </si>
  <si>
    <t>klimhuisje + voetbaldoel</t>
  </si>
  <si>
    <t>Laptop</t>
  </si>
  <si>
    <t>digibord</t>
  </si>
  <si>
    <t>Heutink speelleesset</t>
  </si>
  <si>
    <t>123 rapport</t>
  </si>
  <si>
    <t>Boekpakket bibliotheek</t>
  </si>
  <si>
    <t xml:space="preserve">lezen in beeld </t>
  </si>
  <si>
    <t>veilig leren lezen</t>
  </si>
  <si>
    <t>schatkist</t>
  </si>
  <si>
    <t>totaal kantoormeubialir</t>
  </si>
  <si>
    <t>meubilair directie en teamkamer</t>
  </si>
  <si>
    <t>mediatheek groepstafel</t>
  </si>
  <si>
    <t>bureau's voor docenten</t>
  </si>
  <si>
    <t>De Schakel</t>
  </si>
  <si>
    <t>jaren</t>
  </si>
  <si>
    <t>periode</t>
  </si>
  <si>
    <t>schaf</t>
  </si>
  <si>
    <t>waarde</t>
  </si>
  <si>
    <t xml:space="preserve">boekwaarde </t>
  </si>
  <si>
    <t>afschrijving</t>
  </si>
  <si>
    <t>boekwaarde</t>
  </si>
  <si>
    <t xml:space="preserve">rest. </t>
  </si>
  <si>
    <t>afschr.</t>
  </si>
  <si>
    <t>aan-</t>
  </si>
  <si>
    <t>aanschaf</t>
  </si>
  <si>
    <t>artikel</t>
  </si>
  <si>
    <t>aant</t>
  </si>
  <si>
    <t>Eindsaldo liquide middelen 31-12</t>
  </si>
  <si>
    <t>Geldstromen i.v.m. financiering</t>
  </si>
  <si>
    <t>Geldstromen i.v.m. investeringen</t>
  </si>
  <si>
    <t xml:space="preserve">   subtotaal operationele activiteiten</t>
  </si>
  <si>
    <t>Overig</t>
  </si>
  <si>
    <t>Onderhoudsfonds</t>
  </si>
  <si>
    <t>Mutaties voorzieningen:</t>
  </si>
  <si>
    <t>Mutatie schulden</t>
  </si>
  <si>
    <t>Mutatie vorderingen</t>
  </si>
  <si>
    <t>Mutaties werkkapitaal:</t>
  </si>
  <si>
    <t>Afschrijvingen</t>
  </si>
  <si>
    <t>Saldo exploitatie</t>
  </si>
  <si>
    <t>Geldstromen uit operationele activiteiten</t>
  </si>
  <si>
    <t>Beginsaldo liquide middelen 1-1</t>
  </si>
  <si>
    <t>hoger te zijn.</t>
  </si>
  <si>
    <t>Besturen houden baten en lasten met elkaar in evenwicht. Signaleringswaarde voor rentabiliteit is meerjarig nul (dus resultaat dient nul of</t>
  </si>
  <si>
    <t>Rentabiliteit:</t>
  </si>
  <si>
    <t>Mogelijkheden om op korte termijn (&lt; 1 jaar) te voldoen aan verplichtingen. Signaleringswaarde is 0,5 of lager.</t>
  </si>
  <si>
    <t>Current ratio:</t>
  </si>
  <si>
    <t>is 0,2 of lager.</t>
  </si>
  <si>
    <t>Mogelijkheden om op langere termijn te voldoen aan financiële verplichtingen. Signaleringswaarde voor tekortschietende solvabiliteit</t>
  </si>
  <si>
    <t>Solvabiliteit 2:</t>
  </si>
  <si>
    <t>Balans</t>
  </si>
  <si>
    <t>Resultaat</t>
  </si>
  <si>
    <t>Resultaat / (Totale baten + rentebaten) * 100</t>
  </si>
  <si>
    <t>Rentabiliteit</t>
  </si>
  <si>
    <t>0%</t>
  </si>
  <si>
    <t xml:space="preserve">(Vlottende activa - voorr.) / Kortl. Schulden </t>
  </si>
  <si>
    <t>Quick ratio</t>
  </si>
  <si>
    <t xml:space="preserve">Vlottende activa / kortl. schulden </t>
  </si>
  <si>
    <t>Current ratio</t>
  </si>
  <si>
    <t>0,5</t>
  </si>
  <si>
    <t xml:space="preserve">(EV + Vooz.) / TV </t>
  </si>
  <si>
    <t>Solvabiliteit 2</t>
  </si>
  <si>
    <t>0,2</t>
  </si>
  <si>
    <t xml:space="preserve">EV / TV </t>
  </si>
  <si>
    <t>Solvabiliteit 1</t>
  </si>
  <si>
    <t>Ratio's</t>
  </si>
  <si>
    <t>grens</t>
  </si>
  <si>
    <t>Signalerings</t>
  </si>
  <si>
    <t>Investeringen:</t>
  </si>
  <si>
    <t>Amac Pro</t>
  </si>
  <si>
    <t>schrobmachine</t>
  </si>
  <si>
    <t>Multidock</t>
  </si>
  <si>
    <t>beamers</t>
  </si>
  <si>
    <t>Firewall + desktop</t>
  </si>
  <si>
    <t>Schatkist + leesmethode</t>
  </si>
  <si>
    <t>Veilig leren lezen</t>
  </si>
  <si>
    <t>Jaarrekening</t>
  </si>
  <si>
    <t>Kosten Preadyz</t>
  </si>
  <si>
    <t>Meubilair</t>
  </si>
  <si>
    <t>Devices en netwerk</t>
  </si>
  <si>
    <t>Rekenen</t>
  </si>
  <si>
    <t>Voortgezet lezen</t>
  </si>
  <si>
    <t>Taal en spelling</t>
  </si>
  <si>
    <t>Kosten arbo</t>
  </si>
  <si>
    <t>Buitenonderhoud</t>
  </si>
  <si>
    <t>Porti</t>
  </si>
  <si>
    <t>Ontwikkelingsmateriaal</t>
  </si>
  <si>
    <t>Methode voor creatieve vakken</t>
  </si>
  <si>
    <t xml:space="preserve">Ontwikkelingsmateriaal                                                                                          </t>
  </si>
  <si>
    <t xml:space="preserve">Meubilair                                                                                                                 </t>
  </si>
  <si>
    <t>methode voor creatieve vakken</t>
  </si>
  <si>
    <t xml:space="preserve">ICT                                                                                                                             </t>
  </si>
  <si>
    <t xml:space="preserve">Rekenen (methode)                                                                                              </t>
  </si>
  <si>
    <t xml:space="preserve">ICT                                                                                                                            </t>
  </si>
  <si>
    <t xml:space="preserve">Voortgezet lezen (methode)                                                                                 </t>
  </si>
  <si>
    <t xml:space="preserve">Taal en spelling (methode)                                                                                 </t>
  </si>
  <si>
    <t xml:space="preserve">ICT                                                                                                                           </t>
  </si>
  <si>
    <t>Kosten werving personeel</t>
  </si>
  <si>
    <t>Kosten Arbo / BGZ</t>
  </si>
  <si>
    <t>Kantoorbenodigdheden</t>
  </si>
  <si>
    <t>Kantoorbenodigheden</t>
  </si>
  <si>
    <t>Digibord</t>
  </si>
  <si>
    <t>Jaarrekening 2018 De Schakel, exploitatie</t>
  </si>
  <si>
    <t>Jaarrekening 2018 't Ienster, exploitatie</t>
  </si>
  <si>
    <t>Jaarrekening 2018, ratio's</t>
  </si>
  <si>
    <t>Jaarrekening 2018, kasstroomoverzicht</t>
  </si>
  <si>
    <t>Jaarrekening 2018, Activastaat</t>
  </si>
  <si>
    <t>Jaarrkening 2018, balans</t>
  </si>
  <si>
    <t>Jaarrekening 2018 OPO Ameland, exploitatie</t>
  </si>
  <si>
    <t>Verblijfskosten</t>
  </si>
  <si>
    <t>Kosten geind. Leerlingen</t>
  </si>
  <si>
    <t>Kosten geind. Lerlingen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</si>
</sst>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_-&quot;fl&quot;\ * #,##0.00_-;_-&quot;fl&quot;\ * #,##0.00\-;_-&quot;fl&quot;\ * &quot;-&quot;??_-;_-@_-"/>
    <numFmt numFmtId="166" formatCode="_-&quot;fl&quot;\ * #,##0_-;_-&quot;fl&quot;\ * #,##0\-;_-&quot;fl&quot;\ * &quot;-&quot;??_-;_-@_-"/>
    <numFmt numFmtId="167" formatCode="dd/mm/yy"/>
    <numFmt numFmtId="168" formatCode="#,##0_ ;\-#,##0\ "/>
  </numFmts>
  <fonts count="22" x14ac:knownFonts="1">
    <font>
      <sz val="10"/>
      <name val="Arial"/>
    </font>
    <font>
      <i/>
      <sz val="10"/>
      <color rgb="FFFF000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i/>
      <sz val="8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Fill="1"/>
    <xf numFmtId="0" fontId="1" fillId="0" borderId="0" xfId="0" applyFont="1" applyBorder="1" applyAlignment="1">
      <alignment horizontal="center"/>
    </xf>
    <xf numFmtId="3" fontId="0" fillId="0" borderId="0" xfId="1" applyNumberFormat="1" applyFont="1"/>
    <xf numFmtId="3" fontId="2" fillId="3" borderId="3" xfId="1" applyNumberFormat="1" applyFont="1" applyFill="1" applyBorder="1"/>
    <xf numFmtId="3" fontId="2" fillId="3" borderId="5" xfId="1" applyNumberFormat="1" applyFont="1" applyFill="1" applyBorder="1"/>
    <xf numFmtId="0" fontId="2" fillId="0" borderId="0" xfId="0" applyFont="1"/>
    <xf numFmtId="3" fontId="0" fillId="0" borderId="3" xfId="1" applyNumberFormat="1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3" fontId="4" fillId="0" borderId="3" xfId="1" applyNumberFormat="1" applyFont="1" applyFill="1" applyBorder="1"/>
    <xf numFmtId="3" fontId="4" fillId="3" borderId="3" xfId="1" applyNumberFormat="1" applyFont="1" applyFill="1" applyBorder="1"/>
    <xf numFmtId="0" fontId="4" fillId="0" borderId="6" xfId="0" applyFont="1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3" fontId="4" fillId="2" borderId="7" xfId="1" applyNumberFormat="1" applyFont="1" applyFill="1" applyBorder="1"/>
    <xf numFmtId="0" fontId="4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4" fillId="0" borderId="6" xfId="0" applyFont="1" applyBorder="1"/>
    <xf numFmtId="3" fontId="0" fillId="0" borderId="5" xfId="1" applyNumberFormat="1" applyFont="1" applyFill="1" applyBorder="1"/>
    <xf numFmtId="3" fontId="0" fillId="0" borderId="3" xfId="0" applyNumberForma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0" fillId="3" borderId="3" xfId="0" applyNumberFormat="1" applyFill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1" fillId="0" borderId="8" xfId="0" applyFont="1" applyBorder="1" applyAlignment="1">
      <alignment horizontal="center"/>
    </xf>
    <xf numFmtId="3" fontId="2" fillId="3" borderId="3" xfId="0" applyNumberFormat="1" applyFont="1" applyFill="1" applyBorder="1"/>
    <xf numFmtId="3" fontId="2" fillId="3" borderId="3" xfId="1" applyNumberFormat="1" applyFont="1" applyFill="1" applyBorder="1" applyAlignment="1">
      <alignment horizontal="right"/>
    </xf>
    <xf numFmtId="3" fontId="2" fillId="0" borderId="5" xfId="1" applyNumberFormat="1" applyFont="1" applyFill="1" applyBorder="1"/>
    <xf numFmtId="0" fontId="0" fillId="0" borderId="4" xfId="0" applyBorder="1"/>
    <xf numFmtId="3" fontId="0" fillId="3" borderId="5" xfId="0" applyNumberFormat="1" applyFill="1" applyBorder="1"/>
    <xf numFmtId="3" fontId="0" fillId="0" borderId="5" xfId="0" applyNumberFormat="1" applyFill="1" applyBorder="1"/>
    <xf numFmtId="0" fontId="6" fillId="0" borderId="6" xfId="0" applyFont="1" applyBorder="1"/>
    <xf numFmtId="0" fontId="7" fillId="0" borderId="6" xfId="0" applyFont="1" applyBorder="1" applyAlignment="1">
      <alignment horizontal="center"/>
    </xf>
    <xf numFmtId="3" fontId="4" fillId="4" borderId="9" xfId="0" applyNumberFormat="1" applyFont="1" applyFill="1" applyBorder="1"/>
    <xf numFmtId="3" fontId="4" fillId="3" borderId="9" xfId="0" applyNumberFormat="1" applyFont="1" applyFill="1" applyBorder="1"/>
    <xf numFmtId="0" fontId="0" fillId="0" borderId="3" xfId="0" applyFill="1" applyBorder="1"/>
    <xf numFmtId="0" fontId="0" fillId="3" borderId="3" xfId="0" applyFill="1" applyBorder="1"/>
    <xf numFmtId="0" fontId="0" fillId="0" borderId="10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9" fontId="0" fillId="0" borderId="0" xfId="0" applyNumberFormat="1"/>
    <xf numFmtId="0" fontId="8" fillId="0" borderId="0" xfId="0" applyFont="1" applyAlignment="1"/>
    <xf numFmtId="3" fontId="0" fillId="4" borderId="5" xfId="0" applyNumberFormat="1" applyFill="1" applyBorder="1"/>
    <xf numFmtId="3" fontId="3" fillId="0" borderId="5" xfId="0" applyNumberFormat="1" applyFont="1" applyFill="1" applyBorder="1"/>
    <xf numFmtId="0" fontId="2" fillId="5" borderId="5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3" fontId="0" fillId="6" borderId="3" xfId="0" applyNumberFormat="1" applyFill="1" applyBorder="1"/>
    <xf numFmtId="3" fontId="4" fillId="3" borderId="7" xfId="1" applyNumberFormat="1" applyFont="1" applyFill="1" applyBorder="1"/>
    <xf numFmtId="4" fontId="0" fillId="0" borderId="3" xfId="0" applyNumberFormat="1" applyFill="1" applyBorder="1"/>
    <xf numFmtId="4" fontId="0" fillId="3" borderId="3" xfId="0" applyNumberFormat="1" applyFill="1" applyBorder="1"/>
    <xf numFmtId="3" fontId="4" fillId="0" borderId="3" xfId="0" applyNumberFormat="1" applyFont="1" applyFill="1" applyBorder="1"/>
    <xf numFmtId="3" fontId="4" fillId="3" borderId="3" xfId="0" applyNumberFormat="1" applyFont="1" applyFill="1" applyBorder="1"/>
    <xf numFmtId="0" fontId="4" fillId="0" borderId="6" xfId="0" applyFont="1" applyBorder="1" applyAlignment="1"/>
    <xf numFmtId="3" fontId="2" fillId="0" borderId="3" xfId="0" applyNumberFormat="1" applyFont="1" applyFill="1" applyBorder="1"/>
    <xf numFmtId="4" fontId="2" fillId="3" borderId="3" xfId="0" applyNumberFormat="1" applyFont="1" applyFill="1" applyBorder="1"/>
    <xf numFmtId="1" fontId="2" fillId="0" borderId="6" xfId="0" applyNumberFormat="1" applyFont="1" applyBorder="1" applyAlignment="1">
      <alignment horizontal="center"/>
    </xf>
    <xf numFmtId="0" fontId="2" fillId="0" borderId="0" xfId="2"/>
    <xf numFmtId="1" fontId="2" fillId="0" borderId="0" xfId="2" applyNumberFormat="1"/>
    <xf numFmtId="0" fontId="2" fillId="0" borderId="0" xfId="2" applyBorder="1"/>
    <xf numFmtId="166" fontId="0" fillId="0" borderId="0" xfId="3" applyNumberFormat="1" applyFont="1" applyBorder="1"/>
    <xf numFmtId="0" fontId="2" fillId="0" borderId="0" xfId="2" applyBorder="1" applyAlignment="1">
      <alignment horizontal="center"/>
    </xf>
    <xf numFmtId="1" fontId="2" fillId="0" borderId="0" xfId="2" applyNumberFormat="1" applyBorder="1"/>
    <xf numFmtId="3" fontId="4" fillId="7" borderId="12" xfId="2" applyNumberFormat="1" applyFont="1" applyFill="1" applyBorder="1" applyAlignment="1">
      <alignment vertical="center"/>
    </xf>
    <xf numFmtId="3" fontId="4" fillId="7" borderId="1" xfId="2" applyNumberFormat="1" applyFont="1" applyFill="1" applyBorder="1" applyAlignment="1">
      <alignment vertical="center"/>
    </xf>
    <xf numFmtId="0" fontId="2" fillId="7" borderId="1" xfId="2" applyFont="1" applyFill="1" applyBorder="1" applyAlignment="1">
      <alignment vertical="center"/>
    </xf>
    <xf numFmtId="0" fontId="4" fillId="7" borderId="1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3" fontId="11" fillId="0" borderId="5" xfId="2" applyNumberFormat="1" applyFont="1" applyBorder="1"/>
    <xf numFmtId="0" fontId="11" fillId="0" borderId="3" xfId="2" applyFont="1" applyBorder="1"/>
    <xf numFmtId="3" fontId="11" fillId="0" borderId="3" xfId="2" applyNumberFormat="1" applyFont="1" applyBorder="1"/>
    <xf numFmtId="0" fontId="11" fillId="0" borderId="3" xfId="2" applyFont="1" applyBorder="1" applyAlignment="1">
      <alignment horizontal="center"/>
    </xf>
    <xf numFmtId="4" fontId="11" fillId="0" borderId="3" xfId="2" applyNumberFormat="1" applyFont="1" applyBorder="1"/>
    <xf numFmtId="3" fontId="12" fillId="0" borderId="3" xfId="2" applyNumberFormat="1" applyFont="1" applyBorder="1" applyAlignment="1">
      <alignment horizontal="center"/>
    </xf>
    <xf numFmtId="3" fontId="13" fillId="0" borderId="3" xfId="2" applyNumberFormat="1" applyFont="1" applyBorder="1"/>
    <xf numFmtId="0" fontId="14" fillId="7" borderId="7" xfId="2" applyFont="1" applyFill="1" applyBorder="1" applyAlignment="1">
      <alignment horizontal="center"/>
    </xf>
    <xf numFmtId="0" fontId="2" fillId="0" borderId="0" xfId="2" applyFont="1"/>
    <xf numFmtId="0" fontId="15" fillId="8" borderId="7" xfId="2" applyFont="1" applyFill="1" applyBorder="1" applyAlignment="1">
      <alignment horizontal="center"/>
    </xf>
    <xf numFmtId="3" fontId="16" fillId="8" borderId="7" xfId="2" applyNumberFormat="1" applyFont="1" applyFill="1" applyBorder="1"/>
    <xf numFmtId="0" fontId="17" fillId="8" borderId="7" xfId="2" applyFont="1" applyFill="1" applyBorder="1"/>
    <xf numFmtId="3" fontId="11" fillId="0" borderId="3" xfId="3" applyNumberFormat="1" applyFont="1" applyBorder="1"/>
    <xf numFmtId="0" fontId="13" fillId="9" borderId="7" xfId="2" applyFont="1" applyFill="1" applyBorder="1" applyAlignment="1">
      <alignment horizontal="center"/>
    </xf>
    <xf numFmtId="0" fontId="14" fillId="9" borderId="7" xfId="2" applyFont="1" applyFill="1" applyBorder="1" applyAlignment="1">
      <alignment horizontal="center"/>
    </xf>
    <xf numFmtId="0" fontId="13" fillId="0" borderId="3" xfId="2" applyFont="1" applyFill="1" applyBorder="1" applyAlignment="1">
      <alignment horizontal="center"/>
    </xf>
    <xf numFmtId="0" fontId="11" fillId="0" borderId="0" xfId="2" applyFont="1"/>
    <xf numFmtId="3" fontId="11" fillId="0" borderId="3" xfId="2" applyNumberFormat="1" applyFont="1" applyBorder="1" applyAlignment="1">
      <alignment horizontal="center"/>
    </xf>
    <xf numFmtId="166" fontId="11" fillId="0" borderId="3" xfId="3" applyNumberFormat="1" applyFont="1" applyBorder="1"/>
    <xf numFmtId="3" fontId="13" fillId="0" borderId="3" xfId="2" applyNumberFormat="1" applyFont="1" applyFill="1" applyBorder="1"/>
    <xf numFmtId="0" fontId="13" fillId="0" borderId="3" xfId="2" applyFont="1" applyFill="1" applyBorder="1" applyAlignment="1"/>
    <xf numFmtId="0" fontId="15" fillId="8" borderId="7" xfId="2" quotePrefix="1" applyFont="1" applyFill="1" applyBorder="1" applyAlignment="1">
      <alignment horizontal="center"/>
    </xf>
    <xf numFmtId="0" fontId="11" fillId="6" borderId="3" xfId="2" applyFont="1" applyFill="1" applyBorder="1" applyAlignment="1"/>
    <xf numFmtId="0" fontId="13" fillId="6" borderId="3" xfId="2" applyFont="1" applyFill="1" applyBorder="1" applyAlignment="1">
      <alignment horizontal="center"/>
    </xf>
    <xf numFmtId="3" fontId="11" fillId="0" borderId="9" xfId="2" applyNumberFormat="1" applyFont="1" applyBorder="1"/>
    <xf numFmtId="3" fontId="11" fillId="0" borderId="9" xfId="2" applyNumberFormat="1" applyFont="1" applyBorder="1" applyAlignment="1">
      <alignment horizontal="center"/>
    </xf>
    <xf numFmtId="0" fontId="11" fillId="0" borderId="9" xfId="2" applyFont="1" applyBorder="1"/>
    <xf numFmtId="166" fontId="11" fillId="0" borderId="9" xfId="3" applyNumberFormat="1" applyFont="1" applyBorder="1"/>
    <xf numFmtId="0" fontId="11" fillId="0" borderId="9" xfId="2" applyFont="1" applyBorder="1" applyAlignment="1">
      <alignment horizontal="center"/>
    </xf>
    <xf numFmtId="0" fontId="11" fillId="10" borderId="0" xfId="2" applyFont="1" applyFill="1"/>
    <xf numFmtId="167" fontId="11" fillId="10" borderId="13" xfId="2" applyNumberFormat="1" applyFont="1" applyFill="1" applyBorder="1" applyAlignment="1">
      <alignment horizontal="center"/>
    </xf>
    <xf numFmtId="1" fontId="11" fillId="10" borderId="5" xfId="2" applyNumberFormat="1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166" fontId="11" fillId="10" borderId="5" xfId="3" applyNumberFormat="1" applyFont="1" applyFill="1" applyBorder="1" applyAlignment="1">
      <alignment horizontal="center"/>
    </xf>
    <xf numFmtId="0" fontId="2" fillId="10" borderId="0" xfId="2" applyFill="1"/>
    <xf numFmtId="3" fontId="11" fillId="10" borderId="9" xfId="2" applyNumberFormat="1" applyFont="1" applyFill="1" applyBorder="1" applyAlignment="1">
      <alignment horizontal="center"/>
    </xf>
    <xf numFmtId="0" fontId="11" fillId="10" borderId="9" xfId="2" applyFont="1" applyFill="1" applyBorder="1" applyAlignment="1">
      <alignment horizontal="center"/>
    </xf>
    <xf numFmtId="166" fontId="11" fillId="10" borderId="9" xfId="3" applyNumberFormat="1" applyFont="1" applyFill="1" applyBorder="1" applyAlignment="1">
      <alignment horizontal="center"/>
    </xf>
    <xf numFmtId="0" fontId="4" fillId="0" borderId="0" xfId="2" applyFont="1" applyBorder="1"/>
    <xf numFmtId="0" fontId="2" fillId="0" borderId="0" xfId="0" applyFont="1" applyFill="1" applyBorder="1"/>
    <xf numFmtId="0" fontId="4" fillId="0" borderId="0" xfId="0" applyFont="1" applyBorder="1"/>
    <xf numFmtId="0" fontId="4" fillId="0" borderId="0" xfId="0" applyFont="1"/>
    <xf numFmtId="3" fontId="4" fillId="6" borderId="7" xfId="1" applyNumberFormat="1" applyFont="1" applyFill="1" applyBorder="1"/>
    <xf numFmtId="0" fontId="6" fillId="0" borderId="5" xfId="0" applyFont="1" applyBorder="1"/>
    <xf numFmtId="0" fontId="0" fillId="0" borderId="11" xfId="0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3" fontId="18" fillId="11" borderId="9" xfId="2" applyNumberFormat="1" applyFont="1" applyFill="1" applyBorder="1" applyAlignment="1">
      <alignment horizontal="center"/>
    </xf>
    <xf numFmtId="1" fontId="18" fillId="11" borderId="5" xfId="2" applyNumberFormat="1" applyFont="1" applyFill="1" applyBorder="1" applyAlignment="1">
      <alignment horizontal="center"/>
    </xf>
    <xf numFmtId="167" fontId="18" fillId="11" borderId="13" xfId="2" applyNumberFormat="1" applyFont="1" applyFill="1" applyBorder="1" applyAlignment="1">
      <alignment horizontal="center"/>
    </xf>
    <xf numFmtId="0" fontId="19" fillId="0" borderId="0" xfId="2" applyFont="1" applyBorder="1"/>
    <xf numFmtId="0" fontId="4" fillId="0" borderId="0" xfId="2" applyFont="1" applyBorder="1" applyAlignment="1">
      <alignment horizontal="center"/>
    </xf>
    <xf numFmtId="0" fontId="2" fillId="0" borderId="0" xfId="2" applyBorder="1" applyAlignment="1"/>
    <xf numFmtId="168" fontId="0" fillId="0" borderId="0" xfId="3" applyNumberFormat="1" applyFont="1" applyBorder="1"/>
    <xf numFmtId="1" fontId="1" fillId="0" borderId="0" xfId="2" applyNumberFormat="1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166" fontId="1" fillId="0" borderId="0" xfId="3" applyNumberFormat="1" applyFont="1" applyBorder="1" applyAlignment="1">
      <alignment horizontal="center"/>
    </xf>
    <xf numFmtId="3" fontId="2" fillId="0" borderId="0" xfId="2" applyNumberForma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0" fillId="0" borderId="6" xfId="0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3" fontId="2" fillId="0" borderId="3" xfId="1" applyNumberFormat="1" applyFont="1" applyFill="1" applyBorder="1"/>
    <xf numFmtId="1" fontId="11" fillId="10" borderId="13" xfId="2" applyNumberFormat="1" applyFont="1" applyFill="1" applyBorder="1" applyAlignment="1">
      <alignment horizontal="center"/>
    </xf>
    <xf numFmtId="3" fontId="11" fillId="0" borderId="3" xfId="2" applyNumberFormat="1" applyFont="1" applyFill="1" applyBorder="1"/>
    <xf numFmtId="0" fontId="11" fillId="0" borderId="3" xfId="2" applyFont="1" applyFill="1" applyBorder="1"/>
    <xf numFmtId="168" fontId="4" fillId="0" borderId="14" xfId="3" applyNumberFormat="1" applyFont="1" applyBorder="1"/>
    <xf numFmtId="4" fontId="0" fillId="0" borderId="0" xfId="0" applyNumberFormat="1"/>
    <xf numFmtId="3" fontId="11" fillId="11" borderId="9" xfId="2" applyNumberFormat="1" applyFont="1" applyFill="1" applyBorder="1" applyAlignment="1">
      <alignment horizontal="center"/>
    </xf>
    <xf numFmtId="1" fontId="11" fillId="11" borderId="13" xfId="4" applyNumberFormat="1" applyFont="1" applyFill="1" applyBorder="1" applyAlignment="1">
      <alignment horizontal="center"/>
    </xf>
    <xf numFmtId="167" fontId="11" fillId="11" borderId="13" xfId="2" applyNumberFormat="1" applyFont="1" applyFill="1" applyBorder="1" applyAlignment="1">
      <alignment horizontal="center"/>
    </xf>
    <xf numFmtId="3" fontId="4" fillId="0" borderId="6" xfId="1" applyNumberFormat="1" applyFont="1" applyFill="1" applyBorder="1"/>
    <xf numFmtId="3" fontId="0" fillId="0" borderId="0" xfId="0" applyNumberFormat="1" applyFill="1" applyBorder="1"/>
    <xf numFmtId="3" fontId="11" fillId="0" borderId="0" xfId="2" applyNumberFormat="1" applyFont="1" applyBorder="1"/>
    <xf numFmtId="3" fontId="11" fillId="0" borderId="6" xfId="2" applyNumberFormat="1" applyFont="1" applyFill="1" applyBorder="1"/>
    <xf numFmtId="2" fontId="2" fillId="0" borderId="0" xfId="2" applyNumberFormat="1" applyFont="1" applyBorder="1"/>
    <xf numFmtId="1" fontId="11" fillId="11" borderId="5" xfId="2" applyNumberFormat="1" applyFont="1" applyFill="1" applyBorder="1" applyAlignment="1">
      <alignment horizontal="center"/>
    </xf>
  </cellXfs>
  <cellStyles count="5">
    <cellStyle name="Komma" xfId="4" builtinId="3"/>
    <cellStyle name="Standaard" xfId="0" builtinId="0"/>
    <cellStyle name="Standaard 2" xfId="2"/>
    <cellStyle name="Valuta" xfId="1" builtinId="4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96"/>
  <sheetViews>
    <sheetView zoomScaleNormal="100" zoomScaleSheetLayoutView="100" workbookViewId="0">
      <pane xSplit="2" ySplit="4" topLeftCell="C92" activePane="bottomRight" state="frozen"/>
      <selection activeCell="D58" sqref="D58"/>
      <selection pane="topRight" activeCell="D58" sqref="D58"/>
      <selection pane="bottomLeft" activeCell="D58" sqref="D58"/>
      <selection pane="bottomRight" activeCell="P111" sqref="P111"/>
    </sheetView>
  </sheetViews>
  <sheetFormatPr defaultRowHeight="12.75" x14ac:dyDescent="0.2"/>
  <cols>
    <col min="1" max="1" width="3.7109375" style="3" customWidth="1"/>
    <col min="2" max="4" width="9.7109375" style="2" customWidth="1"/>
    <col min="5" max="5" width="40.7109375" customWidth="1"/>
    <col min="6" max="13" width="10.7109375" customWidth="1"/>
  </cols>
  <sheetData>
    <row r="1" spans="1:16" ht="15.75" x14ac:dyDescent="0.25">
      <c r="B1" s="52" t="s">
        <v>292</v>
      </c>
      <c r="E1" s="51"/>
    </row>
    <row r="3" spans="1:16" x14ac:dyDescent="0.2">
      <c r="A3" s="48"/>
      <c r="B3" s="49" t="s">
        <v>100</v>
      </c>
      <c r="C3" s="49" t="s">
        <v>99</v>
      </c>
      <c r="D3" s="49" t="s">
        <v>98</v>
      </c>
      <c r="E3" s="49" t="s">
        <v>97</v>
      </c>
      <c r="F3" s="49" t="s">
        <v>266</v>
      </c>
      <c r="G3" s="49" t="s">
        <v>266</v>
      </c>
      <c r="H3" s="49" t="s">
        <v>95</v>
      </c>
      <c r="I3" s="50" t="s">
        <v>266</v>
      </c>
      <c r="J3" s="50" t="s">
        <v>95</v>
      </c>
      <c r="K3" s="49" t="s">
        <v>95</v>
      </c>
      <c r="L3" s="49" t="s">
        <v>95</v>
      </c>
      <c r="M3" s="49" t="s">
        <v>95</v>
      </c>
    </row>
    <row r="4" spans="1:16" x14ac:dyDescent="0.2">
      <c r="A4" s="48"/>
      <c r="B4" s="46" t="s">
        <v>94</v>
      </c>
      <c r="C4" s="46">
        <v>100</v>
      </c>
      <c r="D4" s="46" t="s">
        <v>93</v>
      </c>
      <c r="E4" s="46"/>
      <c r="F4" s="46">
        <v>2016</v>
      </c>
      <c r="G4" s="46">
        <v>2017</v>
      </c>
      <c r="H4" s="46">
        <v>2018</v>
      </c>
      <c r="I4" s="47">
        <v>2018</v>
      </c>
      <c r="J4" s="47">
        <v>2019</v>
      </c>
      <c r="K4" s="46">
        <v>2020</v>
      </c>
      <c r="L4" s="46">
        <v>2021</v>
      </c>
      <c r="M4" s="46">
        <v>2022</v>
      </c>
    </row>
    <row r="5" spans="1:16" x14ac:dyDescent="0.2">
      <c r="A5" s="6"/>
      <c r="B5" s="45"/>
      <c r="C5" s="13"/>
      <c r="D5" s="13"/>
      <c r="E5" s="12"/>
      <c r="F5" s="43"/>
      <c r="G5" s="43"/>
      <c r="H5" s="43"/>
      <c r="I5" s="44"/>
      <c r="J5" s="44"/>
      <c r="K5" s="43"/>
      <c r="L5" s="43"/>
      <c r="M5" s="43"/>
    </row>
    <row r="6" spans="1:16" x14ac:dyDescent="0.2">
      <c r="A6" s="6"/>
      <c r="B6" s="13"/>
      <c r="C6" s="40" t="s">
        <v>0</v>
      </c>
      <c r="D6" s="13"/>
      <c r="E6" s="39" t="s">
        <v>92</v>
      </c>
      <c r="F6" s="43"/>
      <c r="G6" s="43"/>
      <c r="H6" s="43"/>
      <c r="I6" s="44"/>
      <c r="J6" s="44"/>
      <c r="K6" s="43"/>
      <c r="L6" s="43"/>
      <c r="M6" s="43"/>
    </row>
    <row r="7" spans="1:16" x14ac:dyDescent="0.2">
      <c r="A7" s="6"/>
      <c r="B7" s="13"/>
      <c r="C7" s="13"/>
      <c r="D7" s="13"/>
      <c r="E7" s="12"/>
      <c r="F7" s="43"/>
      <c r="G7" s="43"/>
      <c r="H7" s="43"/>
      <c r="I7" s="44"/>
      <c r="J7" s="44"/>
      <c r="K7" s="43"/>
      <c r="L7" s="43"/>
      <c r="M7" s="43"/>
    </row>
    <row r="8" spans="1:16" x14ac:dyDescent="0.2">
      <c r="A8" s="27"/>
      <c r="B8" s="26" t="s">
        <v>91</v>
      </c>
      <c r="C8" s="21" t="s">
        <v>90</v>
      </c>
      <c r="D8" s="13"/>
      <c r="F8" s="43"/>
      <c r="G8" s="43"/>
      <c r="H8" s="43"/>
      <c r="I8" s="44"/>
      <c r="J8" s="44"/>
      <c r="K8" s="43"/>
      <c r="L8" s="43"/>
      <c r="M8" s="43"/>
    </row>
    <row r="9" spans="1:16" x14ac:dyDescent="0.2">
      <c r="A9" s="6"/>
      <c r="B9" s="13">
        <v>80000</v>
      </c>
      <c r="C9" s="13"/>
      <c r="D9" s="13"/>
      <c r="E9" s="12" t="s">
        <v>89</v>
      </c>
      <c r="F9" s="23">
        <v>265901.84000000003</v>
      </c>
      <c r="G9" s="23">
        <v>283350</v>
      </c>
      <c r="H9" s="23">
        <v>286880</v>
      </c>
      <c r="I9" s="29">
        <v>302943</v>
      </c>
      <c r="J9" s="29">
        <v>301950</v>
      </c>
      <c r="K9" s="23">
        <v>291670</v>
      </c>
      <c r="L9" s="23">
        <v>295005</v>
      </c>
      <c r="M9" s="23">
        <v>298345</v>
      </c>
      <c r="P9" s="151"/>
    </row>
    <row r="10" spans="1:16" x14ac:dyDescent="0.2">
      <c r="A10" s="6"/>
      <c r="B10" s="13">
        <v>80050</v>
      </c>
      <c r="C10" s="13"/>
      <c r="D10" s="13"/>
      <c r="E10" s="12" t="s">
        <v>88</v>
      </c>
      <c r="F10" s="23">
        <v>62433.02</v>
      </c>
      <c r="G10" s="23">
        <v>62803</v>
      </c>
      <c r="H10" s="23">
        <v>65600</v>
      </c>
      <c r="I10" s="29">
        <v>63610.67</v>
      </c>
      <c r="J10" s="29">
        <v>63290</v>
      </c>
      <c r="K10" s="23">
        <v>63290</v>
      </c>
      <c r="L10" s="23">
        <v>63290</v>
      </c>
      <c r="M10" s="23">
        <v>63290</v>
      </c>
      <c r="P10" s="151"/>
    </row>
    <row r="11" spans="1:16" x14ac:dyDescent="0.2">
      <c r="A11" s="6"/>
      <c r="B11" s="13">
        <v>80101</v>
      </c>
      <c r="C11" s="13"/>
      <c r="D11" s="13"/>
      <c r="E11" s="31" t="s">
        <v>87</v>
      </c>
      <c r="F11" s="23">
        <v>0</v>
      </c>
      <c r="G11" s="23">
        <v>0</v>
      </c>
      <c r="H11" s="23">
        <v>18800</v>
      </c>
      <c r="I11" s="29">
        <v>0</v>
      </c>
      <c r="J11" s="29">
        <v>8625</v>
      </c>
      <c r="K11" s="23">
        <v>8625</v>
      </c>
      <c r="L11" s="23">
        <v>8625</v>
      </c>
      <c r="M11" s="23">
        <v>8625</v>
      </c>
      <c r="P11" s="151"/>
    </row>
    <row r="12" spans="1:16" x14ac:dyDescent="0.2">
      <c r="A12" s="6"/>
      <c r="B12" s="13">
        <v>80102</v>
      </c>
      <c r="C12" s="13"/>
      <c r="D12" s="13"/>
      <c r="E12" s="31" t="s">
        <v>86</v>
      </c>
      <c r="F12" s="23">
        <v>5349.4</v>
      </c>
      <c r="G12" s="23">
        <v>14911</v>
      </c>
      <c r="H12" s="23"/>
      <c r="I12" s="29">
        <v>14672.82</v>
      </c>
      <c r="J12" s="29"/>
      <c r="K12" s="23"/>
      <c r="L12" s="23"/>
      <c r="M12" s="23"/>
      <c r="P12" s="151"/>
    </row>
    <row r="13" spans="1:16" x14ac:dyDescent="0.2">
      <c r="A13" s="6"/>
      <c r="B13" s="25">
        <v>80200</v>
      </c>
      <c r="C13" s="25"/>
      <c r="D13" s="25"/>
      <c r="E13" s="24" t="s">
        <v>85</v>
      </c>
      <c r="F13" s="23">
        <v>32963.440000000002</v>
      </c>
      <c r="G13" s="23">
        <v>35358</v>
      </c>
      <c r="H13" s="23">
        <v>33200</v>
      </c>
      <c r="I13" s="29">
        <v>34633.35</v>
      </c>
      <c r="J13" s="29">
        <v>30410</v>
      </c>
      <c r="K13" s="23">
        <v>30410</v>
      </c>
      <c r="L13" s="23">
        <v>30410</v>
      </c>
      <c r="M13" s="23">
        <v>30410</v>
      </c>
    </row>
    <row r="14" spans="1:16" x14ac:dyDescent="0.2">
      <c r="A14" s="6"/>
      <c r="B14" s="25">
        <v>80900</v>
      </c>
      <c r="C14" s="25"/>
      <c r="D14" s="25"/>
      <c r="E14" s="24" t="s">
        <v>84</v>
      </c>
      <c r="F14" s="23">
        <v>15210.63</v>
      </c>
      <c r="G14" s="23">
        <v>14328</v>
      </c>
      <c r="H14" s="23">
        <v>15000</v>
      </c>
      <c r="I14" s="29">
        <v>16432.2</v>
      </c>
      <c r="J14" s="29">
        <v>16430</v>
      </c>
      <c r="K14" s="23">
        <v>16430</v>
      </c>
      <c r="L14" s="23">
        <v>16430</v>
      </c>
      <c r="M14" s="23">
        <v>16430</v>
      </c>
    </row>
    <row r="15" spans="1:16" x14ac:dyDescent="0.2">
      <c r="A15" s="6"/>
      <c r="B15" s="13">
        <v>81000</v>
      </c>
      <c r="C15" s="13" t="s">
        <v>0</v>
      </c>
      <c r="D15" s="13"/>
      <c r="E15" s="12" t="s">
        <v>83</v>
      </c>
      <c r="F15" s="23">
        <v>52415.57</v>
      </c>
      <c r="G15" s="23">
        <v>54852</v>
      </c>
      <c r="H15" s="23">
        <v>56460</v>
      </c>
      <c r="I15" s="29">
        <v>71201.929999999993</v>
      </c>
      <c r="J15" s="29">
        <v>83200</v>
      </c>
      <c r="K15" s="23">
        <v>83200</v>
      </c>
      <c r="L15" s="23">
        <v>83200</v>
      </c>
      <c r="M15" s="23">
        <v>83200</v>
      </c>
    </row>
    <row r="16" spans="1:16" x14ac:dyDescent="0.2">
      <c r="A16" s="6"/>
      <c r="B16" s="13"/>
      <c r="C16" s="13"/>
      <c r="D16" s="13"/>
      <c r="E16" s="12"/>
      <c r="F16" s="23"/>
      <c r="G16" s="23"/>
      <c r="H16" s="23"/>
      <c r="I16" s="29"/>
      <c r="J16" s="29"/>
      <c r="K16" s="23"/>
      <c r="L16" s="23"/>
      <c r="M16" s="23"/>
    </row>
    <row r="17" spans="1:13" x14ac:dyDescent="0.2">
      <c r="A17" s="6"/>
      <c r="B17" s="13"/>
      <c r="C17" s="13"/>
      <c r="D17" s="13"/>
      <c r="E17" s="21" t="s">
        <v>82</v>
      </c>
      <c r="F17" s="41">
        <v>434273.90000000008</v>
      </c>
      <c r="G17" s="41">
        <f t="shared" ref="G17:M17" si="0">SUM(G9:G16)</f>
        <v>465602</v>
      </c>
      <c r="H17" s="41">
        <v>475940</v>
      </c>
      <c r="I17" s="42">
        <f t="shared" si="0"/>
        <v>503493.97</v>
      </c>
      <c r="J17" s="42">
        <f t="shared" si="0"/>
        <v>503905</v>
      </c>
      <c r="K17" s="41">
        <f t="shared" si="0"/>
        <v>493625</v>
      </c>
      <c r="L17" s="41">
        <f t="shared" si="0"/>
        <v>496960</v>
      </c>
      <c r="M17" s="41">
        <f t="shared" si="0"/>
        <v>500300</v>
      </c>
    </row>
    <row r="18" spans="1:13" x14ac:dyDescent="0.2">
      <c r="A18" s="6"/>
      <c r="B18" s="13"/>
      <c r="C18" s="13"/>
      <c r="D18" s="13"/>
      <c r="E18" s="12"/>
      <c r="F18" s="23"/>
      <c r="G18" s="23"/>
      <c r="H18" s="23"/>
      <c r="I18" s="29"/>
      <c r="J18" s="29"/>
      <c r="K18" s="23"/>
      <c r="L18" s="23"/>
      <c r="M18" s="23"/>
    </row>
    <row r="19" spans="1:13" x14ac:dyDescent="0.2">
      <c r="A19" s="6"/>
      <c r="B19" s="13"/>
      <c r="C19" s="13"/>
      <c r="D19" s="13"/>
      <c r="E19" s="12"/>
      <c r="F19" s="23"/>
      <c r="G19" s="23"/>
      <c r="H19" s="23"/>
      <c r="I19" s="29"/>
      <c r="J19" s="29"/>
      <c r="K19" s="23"/>
      <c r="L19" s="23"/>
      <c r="M19" s="23"/>
    </row>
    <row r="20" spans="1:13" x14ac:dyDescent="0.2">
      <c r="A20" s="27"/>
      <c r="B20" s="26" t="s">
        <v>81</v>
      </c>
      <c r="C20" s="21" t="s">
        <v>80</v>
      </c>
      <c r="D20" s="13"/>
      <c r="F20" s="23"/>
      <c r="G20" s="23"/>
      <c r="H20" s="23"/>
      <c r="I20" s="29"/>
      <c r="J20" s="29"/>
      <c r="K20" s="23"/>
      <c r="L20" s="23"/>
      <c r="M20" s="23"/>
    </row>
    <row r="21" spans="1:13" x14ac:dyDescent="0.2">
      <c r="A21" s="6"/>
      <c r="B21" s="13">
        <v>84020</v>
      </c>
      <c r="C21" s="13"/>
      <c r="D21" s="13"/>
      <c r="E21" s="12" t="s">
        <v>79</v>
      </c>
      <c r="F21" s="23">
        <v>933.15</v>
      </c>
      <c r="G21" s="23">
        <v>1257</v>
      </c>
      <c r="H21" s="23">
        <v>1000</v>
      </c>
      <c r="I21" s="29">
        <v>946</v>
      </c>
      <c r="J21" s="29">
        <v>950</v>
      </c>
      <c r="K21" s="23">
        <v>950</v>
      </c>
      <c r="L21" s="23">
        <v>950</v>
      </c>
      <c r="M21" s="23">
        <v>950</v>
      </c>
    </row>
    <row r="22" spans="1:13" x14ac:dyDescent="0.2">
      <c r="A22" s="6"/>
      <c r="B22" s="13"/>
      <c r="C22" s="13"/>
      <c r="D22" s="13"/>
      <c r="E22" s="12"/>
      <c r="F22" s="23"/>
      <c r="G22" s="23"/>
      <c r="H22" s="23"/>
      <c r="I22" s="29"/>
      <c r="J22" s="29"/>
      <c r="K22" s="23"/>
      <c r="L22" s="23"/>
      <c r="M22" s="23"/>
    </row>
    <row r="23" spans="1:13" x14ac:dyDescent="0.2">
      <c r="A23" s="6"/>
      <c r="B23" s="13"/>
      <c r="C23" s="13"/>
      <c r="D23" s="13"/>
      <c r="E23" s="21" t="s">
        <v>78</v>
      </c>
      <c r="F23" s="41">
        <v>933.15</v>
      </c>
      <c r="G23" s="41">
        <f>SUM(G21:G22)</f>
        <v>1257</v>
      </c>
      <c r="H23" s="41"/>
      <c r="I23" s="42">
        <f t="shared" ref="I23" si="1">SUM(I21:I22)</f>
        <v>946</v>
      </c>
      <c r="J23" s="42">
        <f>SUM(J21:J22)</f>
        <v>950</v>
      </c>
      <c r="K23" s="41">
        <f t="shared" ref="K23:M23" si="2">SUM(K21:K22)</f>
        <v>950</v>
      </c>
      <c r="L23" s="41">
        <f t="shared" si="2"/>
        <v>950</v>
      </c>
      <c r="M23" s="41">
        <f t="shared" si="2"/>
        <v>950</v>
      </c>
    </row>
    <row r="24" spans="1:13" x14ac:dyDescent="0.2">
      <c r="A24" s="6"/>
      <c r="B24" s="13"/>
      <c r="C24" s="13"/>
      <c r="D24" s="13"/>
      <c r="E24" s="12"/>
      <c r="F24" s="23"/>
      <c r="G24" s="23"/>
      <c r="H24" s="23"/>
      <c r="I24" s="29"/>
      <c r="J24" s="29"/>
      <c r="K24" s="23"/>
      <c r="L24" s="23"/>
      <c r="M24" s="23"/>
    </row>
    <row r="25" spans="1:13" x14ac:dyDescent="0.2">
      <c r="A25" s="6"/>
      <c r="B25" s="13"/>
      <c r="C25" s="13"/>
      <c r="D25" s="13"/>
      <c r="E25" s="12"/>
      <c r="F25" s="23"/>
      <c r="G25" s="23"/>
      <c r="H25" s="23"/>
      <c r="I25" s="29"/>
      <c r="J25" s="29"/>
      <c r="K25" s="23"/>
      <c r="L25" s="23"/>
      <c r="M25" s="23"/>
    </row>
    <row r="26" spans="1:13" x14ac:dyDescent="0.2">
      <c r="A26" s="27"/>
      <c r="B26" s="26" t="s">
        <v>77</v>
      </c>
      <c r="C26" s="21" t="s">
        <v>75</v>
      </c>
      <c r="D26" s="13"/>
      <c r="F26" s="23"/>
      <c r="G26" s="23"/>
      <c r="H26" s="23"/>
      <c r="I26" s="29"/>
      <c r="J26" s="29"/>
      <c r="K26" s="23"/>
      <c r="L26" s="23"/>
      <c r="M26" s="23"/>
    </row>
    <row r="27" spans="1:13" x14ac:dyDescent="0.2">
      <c r="A27" s="6"/>
      <c r="B27" s="13">
        <v>85000</v>
      </c>
      <c r="C27" s="13"/>
      <c r="D27" s="13"/>
      <c r="E27" s="12" t="s">
        <v>76</v>
      </c>
      <c r="F27" s="23">
        <v>14199.45</v>
      </c>
      <c r="G27" s="23">
        <v>14312</v>
      </c>
      <c r="H27" s="23">
        <v>0</v>
      </c>
      <c r="I27" s="29">
        <v>9612</v>
      </c>
      <c r="J27" s="29">
        <v>0</v>
      </c>
      <c r="K27" s="23">
        <v>0</v>
      </c>
      <c r="L27" s="23">
        <v>0</v>
      </c>
      <c r="M27" s="23">
        <v>0</v>
      </c>
    </row>
    <row r="28" spans="1:13" x14ac:dyDescent="0.2">
      <c r="A28" s="6"/>
      <c r="B28" s="13">
        <v>85900</v>
      </c>
      <c r="C28" s="13"/>
      <c r="D28" s="13"/>
      <c r="E28" s="12" t="s">
        <v>75</v>
      </c>
      <c r="F28" s="23">
        <v>-312.27999999999997</v>
      </c>
      <c r="G28" s="23">
        <v>474</v>
      </c>
      <c r="H28" s="23">
        <v>0</v>
      </c>
      <c r="I28" s="29">
        <v>418.01</v>
      </c>
      <c r="J28" s="29">
        <v>0</v>
      </c>
      <c r="K28" s="23">
        <v>0</v>
      </c>
      <c r="L28" s="23">
        <v>0</v>
      </c>
      <c r="M28" s="23">
        <v>0</v>
      </c>
    </row>
    <row r="29" spans="1:13" x14ac:dyDescent="0.2">
      <c r="A29" s="6"/>
      <c r="B29" s="13"/>
      <c r="C29" s="13"/>
      <c r="D29" s="13"/>
      <c r="E29" s="12"/>
      <c r="F29" s="23"/>
      <c r="G29" s="23"/>
      <c r="H29" s="23"/>
      <c r="I29" s="29"/>
      <c r="J29" s="29"/>
      <c r="K29" s="23"/>
      <c r="L29" s="23"/>
      <c r="M29" s="23"/>
    </row>
    <row r="30" spans="1:13" x14ac:dyDescent="0.2">
      <c r="A30" s="6"/>
      <c r="B30" s="13"/>
      <c r="C30" s="13"/>
      <c r="D30" s="13"/>
      <c r="E30" s="21" t="s">
        <v>74</v>
      </c>
      <c r="F30" s="41">
        <v>13887.17</v>
      </c>
      <c r="G30" s="41">
        <f t="shared" ref="G30:M30" si="3">SUM(G27:G29)</f>
        <v>14786</v>
      </c>
      <c r="H30" s="41"/>
      <c r="I30" s="42">
        <f t="shared" si="3"/>
        <v>10030.01</v>
      </c>
      <c r="J30" s="42">
        <f t="shared" si="3"/>
        <v>0</v>
      </c>
      <c r="K30" s="41">
        <f t="shared" si="3"/>
        <v>0</v>
      </c>
      <c r="L30" s="41">
        <f t="shared" si="3"/>
        <v>0</v>
      </c>
      <c r="M30" s="41">
        <f t="shared" si="3"/>
        <v>0</v>
      </c>
    </row>
    <row r="31" spans="1:13" x14ac:dyDescent="0.2">
      <c r="A31" s="6"/>
      <c r="B31" s="13"/>
      <c r="C31" s="13"/>
      <c r="D31" s="13"/>
      <c r="E31" s="21"/>
      <c r="F31" s="23"/>
      <c r="G31" s="23"/>
      <c r="H31" s="23"/>
      <c r="I31" s="29"/>
      <c r="J31" s="29"/>
      <c r="K31" s="23"/>
      <c r="L31" s="23"/>
      <c r="M31" s="23"/>
    </row>
    <row r="32" spans="1:13" x14ac:dyDescent="0.2">
      <c r="A32" s="6"/>
      <c r="B32" s="13"/>
      <c r="C32" s="13"/>
      <c r="D32" s="13"/>
      <c r="E32" s="12"/>
      <c r="F32" s="23"/>
      <c r="G32" s="23"/>
      <c r="H32" s="23"/>
      <c r="I32" s="29"/>
      <c r="J32" s="29"/>
      <c r="K32" s="23"/>
      <c r="L32" s="23"/>
      <c r="M32" s="23"/>
    </row>
    <row r="33" spans="1:16" x14ac:dyDescent="0.2">
      <c r="A33" s="6"/>
      <c r="B33" s="13"/>
      <c r="C33" s="13"/>
      <c r="D33" s="13"/>
      <c r="E33" s="28" t="s">
        <v>73</v>
      </c>
      <c r="F33" s="18">
        <v>449094.22000000009</v>
      </c>
      <c r="G33" s="18">
        <f t="shared" ref="G33:M33" si="4">G17+G23+G30</f>
        <v>481645</v>
      </c>
      <c r="H33" s="18"/>
      <c r="I33" s="18">
        <f t="shared" si="4"/>
        <v>514469.98</v>
      </c>
      <c r="J33" s="18">
        <f t="shared" si="4"/>
        <v>504855</v>
      </c>
      <c r="K33" s="18">
        <f t="shared" si="4"/>
        <v>494575</v>
      </c>
      <c r="L33" s="18">
        <f t="shared" si="4"/>
        <v>497910</v>
      </c>
      <c r="M33" s="18">
        <f t="shared" si="4"/>
        <v>501250</v>
      </c>
    </row>
    <row r="34" spans="1:16" x14ac:dyDescent="0.2">
      <c r="A34" s="6"/>
      <c r="B34" s="13"/>
      <c r="C34" s="13"/>
      <c r="D34" s="13"/>
      <c r="E34" s="12"/>
      <c r="F34" s="23"/>
      <c r="G34" s="23"/>
      <c r="H34" s="23"/>
      <c r="I34" s="29"/>
      <c r="J34" s="29"/>
      <c r="K34" s="23"/>
      <c r="L34" s="23"/>
      <c r="M34" s="23"/>
    </row>
    <row r="35" spans="1:16" x14ac:dyDescent="0.2">
      <c r="A35" s="6"/>
      <c r="B35" s="13"/>
      <c r="C35" s="13"/>
      <c r="D35" s="13"/>
      <c r="E35" s="12"/>
      <c r="F35" s="23"/>
      <c r="G35" s="23"/>
      <c r="H35" s="23"/>
      <c r="I35" s="29"/>
      <c r="J35" s="29"/>
      <c r="K35" s="23"/>
      <c r="L35" s="23"/>
      <c r="M35" s="23"/>
    </row>
    <row r="36" spans="1:16" x14ac:dyDescent="0.2">
      <c r="A36" s="6"/>
      <c r="B36" s="13"/>
      <c r="C36" s="40" t="s">
        <v>0</v>
      </c>
      <c r="D36" s="13"/>
      <c r="E36" s="39" t="s">
        <v>72</v>
      </c>
      <c r="F36" s="23"/>
      <c r="G36" s="23"/>
      <c r="H36" s="23"/>
      <c r="I36" s="29"/>
      <c r="J36" s="29"/>
      <c r="K36" s="23"/>
      <c r="L36" s="23"/>
      <c r="M36" s="23"/>
    </row>
    <row r="37" spans="1:16" x14ac:dyDescent="0.2">
      <c r="A37" s="6"/>
      <c r="B37" s="13"/>
      <c r="C37" s="13"/>
      <c r="D37" s="13"/>
      <c r="E37" s="12"/>
      <c r="F37" s="23"/>
      <c r="G37" s="23"/>
      <c r="H37" s="23"/>
      <c r="I37" s="29"/>
      <c r="J37" s="29"/>
      <c r="K37" s="23"/>
      <c r="L37" s="23"/>
      <c r="M37" s="23"/>
    </row>
    <row r="38" spans="1:16" x14ac:dyDescent="0.2">
      <c r="A38" s="27"/>
      <c r="B38" s="26" t="s">
        <v>71</v>
      </c>
      <c r="C38" s="21" t="s">
        <v>70</v>
      </c>
      <c r="D38" s="13"/>
      <c r="F38" s="23"/>
      <c r="G38" s="23"/>
      <c r="H38" s="23"/>
      <c r="I38" s="29"/>
      <c r="J38" s="29"/>
      <c r="K38" s="23"/>
      <c r="L38" s="23"/>
      <c r="M38" s="23"/>
    </row>
    <row r="39" spans="1:16" x14ac:dyDescent="0.2">
      <c r="A39" s="6" t="s">
        <v>0</v>
      </c>
      <c r="B39" s="13">
        <v>40000</v>
      </c>
      <c r="C39" s="13"/>
      <c r="D39" s="13"/>
      <c r="E39" s="12" t="s">
        <v>69</v>
      </c>
      <c r="F39" s="23">
        <v>15605.79</v>
      </c>
      <c r="G39" s="23">
        <v>38552</v>
      </c>
      <c r="H39" s="23">
        <v>43000</v>
      </c>
      <c r="I39" s="34">
        <v>60809</v>
      </c>
      <c r="J39" s="34">
        <v>51632.585833333331</v>
      </c>
      <c r="K39" s="23">
        <v>18397</v>
      </c>
      <c r="L39" s="23">
        <v>18397</v>
      </c>
      <c r="M39" s="23">
        <v>18397</v>
      </c>
    </row>
    <row r="40" spans="1:16" x14ac:dyDescent="0.2">
      <c r="A40" s="6" t="s">
        <v>0</v>
      </c>
      <c r="B40" s="13">
        <v>40010</v>
      </c>
      <c r="C40" s="13"/>
      <c r="D40" s="13"/>
      <c r="E40" s="12" t="s">
        <v>68</v>
      </c>
      <c r="F40" s="23">
        <v>275549.90000000002</v>
      </c>
      <c r="G40" s="23">
        <v>298677</v>
      </c>
      <c r="H40" s="23">
        <v>278000</v>
      </c>
      <c r="I40" s="29">
        <v>324601</v>
      </c>
      <c r="J40" s="29">
        <v>241322.08333333299</v>
      </c>
      <c r="K40" s="23">
        <v>246489.75000000003</v>
      </c>
      <c r="L40" s="23">
        <v>250885.08333333334</v>
      </c>
      <c r="M40" s="23">
        <v>254011.16666666669</v>
      </c>
      <c r="P40" s="4"/>
    </row>
    <row r="41" spans="1:16" x14ac:dyDescent="0.2">
      <c r="A41" s="6" t="s">
        <v>0</v>
      </c>
      <c r="B41" s="13">
        <v>40020</v>
      </c>
      <c r="C41" s="13"/>
      <c r="D41" s="13"/>
      <c r="E41" s="12" t="s">
        <v>67</v>
      </c>
      <c r="F41" s="23">
        <v>23853.94</v>
      </c>
      <c r="G41" s="23">
        <v>32807</v>
      </c>
      <c r="H41" s="23">
        <v>28700</v>
      </c>
      <c r="I41" s="8">
        <v>38577</v>
      </c>
      <c r="J41" s="8">
        <v>27893.25</v>
      </c>
      <c r="K41" s="23">
        <v>27917</v>
      </c>
      <c r="L41" s="23">
        <v>27917</v>
      </c>
      <c r="M41" s="23">
        <v>27917</v>
      </c>
    </row>
    <row r="42" spans="1:16" x14ac:dyDescent="0.2">
      <c r="A42" s="6"/>
      <c r="B42" s="13">
        <v>40050</v>
      </c>
      <c r="C42" s="13"/>
      <c r="D42" s="13"/>
      <c r="E42" s="12" t="s">
        <v>299</v>
      </c>
      <c r="F42" s="23"/>
      <c r="G42" s="23"/>
      <c r="H42" s="23"/>
      <c r="I42" s="8">
        <v>153</v>
      </c>
      <c r="J42" s="8"/>
      <c r="K42" s="23"/>
      <c r="L42" s="23"/>
      <c r="M42" s="23"/>
    </row>
    <row r="43" spans="1:16" x14ac:dyDescent="0.2">
      <c r="A43" s="6" t="s">
        <v>0</v>
      </c>
      <c r="B43" s="13">
        <v>40060</v>
      </c>
      <c r="C43" s="13"/>
      <c r="D43" s="13"/>
      <c r="E43" s="12" t="s">
        <v>66</v>
      </c>
      <c r="F43" s="23">
        <v>1851.7</v>
      </c>
      <c r="G43" s="23">
        <v>2970</v>
      </c>
      <c r="H43" s="23">
        <v>2000</v>
      </c>
      <c r="I43" s="29">
        <v>1807</v>
      </c>
      <c r="J43" s="29">
        <v>2000</v>
      </c>
      <c r="K43" s="23">
        <v>2000</v>
      </c>
      <c r="L43" s="23">
        <v>2000</v>
      </c>
      <c r="M43" s="23">
        <v>2000</v>
      </c>
    </row>
    <row r="44" spans="1:16" x14ac:dyDescent="0.2">
      <c r="A44" s="6"/>
      <c r="B44" s="13">
        <v>40070</v>
      </c>
      <c r="C44" s="13"/>
      <c r="D44" s="13"/>
      <c r="E44" s="12" t="s">
        <v>65</v>
      </c>
      <c r="F44" s="23">
        <v>188</v>
      </c>
      <c r="G44" s="23">
        <v>-356</v>
      </c>
      <c r="H44" s="23">
        <v>1200</v>
      </c>
      <c r="I44" s="29">
        <v>1082</v>
      </c>
      <c r="J44" s="29">
        <v>250</v>
      </c>
      <c r="K44" s="23">
        <v>250</v>
      </c>
      <c r="L44" s="23">
        <v>250</v>
      </c>
      <c r="M44" s="23">
        <v>250</v>
      </c>
    </row>
    <row r="45" spans="1:16" x14ac:dyDescent="0.2">
      <c r="A45" s="6" t="s">
        <v>0</v>
      </c>
      <c r="B45" s="13">
        <v>40200</v>
      </c>
      <c r="C45" s="13"/>
      <c r="D45" s="13"/>
      <c r="E45" s="12" t="s">
        <v>64</v>
      </c>
      <c r="F45" s="23">
        <v>998.25</v>
      </c>
      <c r="G45" s="23">
        <v>6626</v>
      </c>
      <c r="H45" s="23">
        <v>1000</v>
      </c>
      <c r="I45" s="29">
        <v>8003</v>
      </c>
      <c r="J45" s="29">
        <v>6500</v>
      </c>
      <c r="K45" s="23">
        <v>6500</v>
      </c>
      <c r="L45" s="23">
        <v>6500</v>
      </c>
      <c r="M45" s="23">
        <v>6500</v>
      </c>
    </row>
    <row r="46" spans="1:16" x14ac:dyDescent="0.2">
      <c r="A46" s="6" t="s">
        <v>0</v>
      </c>
      <c r="B46" s="13">
        <v>40205</v>
      </c>
      <c r="C46" s="13"/>
      <c r="D46" s="13"/>
      <c r="E46" s="12" t="s">
        <v>63</v>
      </c>
      <c r="F46" s="23">
        <v>1294.8</v>
      </c>
      <c r="G46" s="23">
        <v>1321</v>
      </c>
      <c r="H46" s="23">
        <v>2000</v>
      </c>
      <c r="I46" s="29">
        <v>1301.5</v>
      </c>
      <c r="J46" s="29">
        <v>1500</v>
      </c>
      <c r="K46" s="23">
        <v>1500</v>
      </c>
      <c r="L46" s="23">
        <v>1500</v>
      </c>
      <c r="M46" s="23">
        <v>1500</v>
      </c>
    </row>
    <row r="47" spans="1:16" x14ac:dyDescent="0.2">
      <c r="A47" s="6" t="s">
        <v>0</v>
      </c>
      <c r="B47" s="13">
        <v>40215</v>
      </c>
      <c r="C47" s="13"/>
      <c r="D47" s="13"/>
      <c r="E47" s="31" t="s">
        <v>288</v>
      </c>
      <c r="F47" s="23">
        <v>735.68</v>
      </c>
      <c r="G47" s="23">
        <v>538</v>
      </c>
      <c r="H47" s="23">
        <v>3200</v>
      </c>
      <c r="I47" s="29">
        <f>385.79+3623.08</f>
        <v>4008.87</v>
      </c>
      <c r="J47" s="29">
        <v>4000</v>
      </c>
      <c r="K47" s="23">
        <v>4000</v>
      </c>
      <c r="L47" s="23">
        <v>4000</v>
      </c>
      <c r="M47" s="23">
        <v>4000</v>
      </c>
    </row>
    <row r="48" spans="1:16" x14ac:dyDescent="0.2">
      <c r="A48" s="32" t="s">
        <v>0</v>
      </c>
      <c r="B48" s="13">
        <v>40220</v>
      </c>
      <c r="C48" s="13"/>
      <c r="D48" s="13"/>
      <c r="E48" s="12" t="s">
        <v>62</v>
      </c>
      <c r="F48" s="23">
        <v>0</v>
      </c>
      <c r="G48" s="23">
        <v>254</v>
      </c>
      <c r="H48" s="23">
        <v>130</v>
      </c>
      <c r="I48" s="29">
        <v>21</v>
      </c>
      <c r="J48" s="29">
        <v>150</v>
      </c>
      <c r="K48" s="23">
        <v>150</v>
      </c>
      <c r="L48" s="23">
        <v>150</v>
      </c>
      <c r="M48" s="23">
        <v>150</v>
      </c>
    </row>
    <row r="49" spans="1:13" x14ac:dyDescent="0.2">
      <c r="A49" s="32"/>
      <c r="B49" s="13">
        <v>40230</v>
      </c>
      <c r="C49" s="13"/>
      <c r="D49" s="13"/>
      <c r="E49" s="12" t="s">
        <v>287</v>
      </c>
      <c r="F49" s="23"/>
      <c r="G49" s="23">
        <v>0</v>
      </c>
      <c r="H49" s="23">
        <v>0</v>
      </c>
      <c r="I49" s="29">
        <v>705</v>
      </c>
      <c r="J49" s="29">
        <v>0</v>
      </c>
      <c r="K49" s="23">
        <v>0</v>
      </c>
      <c r="L49" s="23">
        <v>0</v>
      </c>
      <c r="M49" s="23">
        <v>0</v>
      </c>
    </row>
    <row r="50" spans="1:13" x14ac:dyDescent="0.2">
      <c r="A50" s="32" t="s">
        <v>0</v>
      </c>
      <c r="B50" s="13">
        <v>40240</v>
      </c>
      <c r="C50" s="13"/>
      <c r="D50" s="13"/>
      <c r="E50" s="12" t="s">
        <v>61</v>
      </c>
      <c r="F50" s="23">
        <v>-710.19</v>
      </c>
      <c r="G50" s="23">
        <v>2551</v>
      </c>
      <c r="H50" s="23">
        <v>500</v>
      </c>
      <c r="I50" s="29">
        <v>1478.41</v>
      </c>
      <c r="J50" s="29">
        <v>1500</v>
      </c>
      <c r="K50" s="23">
        <v>1500</v>
      </c>
      <c r="L50" s="23">
        <v>1500</v>
      </c>
      <c r="M50" s="23">
        <v>1500</v>
      </c>
    </row>
    <row r="51" spans="1:13" x14ac:dyDescent="0.2">
      <c r="A51" s="32" t="s">
        <v>0</v>
      </c>
      <c r="B51" s="13">
        <v>40300</v>
      </c>
      <c r="C51" s="13"/>
      <c r="D51" s="13"/>
      <c r="E51" s="12" t="s">
        <v>60</v>
      </c>
      <c r="F51" s="23">
        <v>1424.63</v>
      </c>
      <c r="G51" s="23">
        <v>1345</v>
      </c>
      <c r="H51" s="23">
        <v>1000</v>
      </c>
      <c r="I51" s="29">
        <v>3141</v>
      </c>
      <c r="J51" s="29">
        <v>2500</v>
      </c>
      <c r="K51" s="23">
        <v>2500</v>
      </c>
      <c r="L51" s="23">
        <v>2500</v>
      </c>
      <c r="M51" s="23">
        <v>2500</v>
      </c>
    </row>
    <row r="52" spans="1:13" x14ac:dyDescent="0.2">
      <c r="A52" s="6"/>
      <c r="F52" s="36"/>
      <c r="G52" s="36"/>
      <c r="H52" s="36"/>
      <c r="I52" s="37"/>
      <c r="J52" s="37"/>
      <c r="K52" s="36"/>
      <c r="L52" s="36"/>
      <c r="M52" s="36"/>
    </row>
    <row r="53" spans="1:13" x14ac:dyDescent="0.2">
      <c r="A53" s="6"/>
      <c r="B53" s="13"/>
      <c r="C53" s="13"/>
      <c r="D53" s="13"/>
      <c r="E53" s="21" t="s">
        <v>59</v>
      </c>
      <c r="F53" s="14">
        <v>320792.5</v>
      </c>
      <c r="G53" s="14">
        <f t="shared" ref="G53:M53" si="5">SUM(G39:G52)</f>
        <v>385285</v>
      </c>
      <c r="H53" s="14"/>
      <c r="I53" s="15">
        <f t="shared" si="5"/>
        <v>445687.77999999997</v>
      </c>
      <c r="J53" s="15">
        <f t="shared" si="5"/>
        <v>339247.91916666634</v>
      </c>
      <c r="K53" s="14">
        <f t="shared" si="5"/>
        <v>311203.75</v>
      </c>
      <c r="L53" s="14">
        <f t="shared" si="5"/>
        <v>315599.08333333337</v>
      </c>
      <c r="M53" s="14">
        <f t="shared" si="5"/>
        <v>318725.16666666669</v>
      </c>
    </row>
    <row r="54" spans="1:13" x14ac:dyDescent="0.2">
      <c r="A54" s="6"/>
      <c r="B54" s="13"/>
      <c r="C54" s="13"/>
      <c r="D54" s="13"/>
      <c r="E54" s="12"/>
      <c r="F54" s="11"/>
      <c r="G54" s="11"/>
      <c r="H54" s="11"/>
      <c r="I54" s="8"/>
      <c r="J54" s="8"/>
      <c r="K54" s="11"/>
      <c r="L54" s="11"/>
      <c r="M54" s="11"/>
    </row>
    <row r="55" spans="1:13" x14ac:dyDescent="0.2">
      <c r="A55" s="6"/>
      <c r="B55" s="13"/>
      <c r="C55" s="13"/>
      <c r="D55" s="13"/>
      <c r="E55" s="12"/>
      <c r="F55" s="11"/>
      <c r="G55" s="11"/>
      <c r="H55" s="11"/>
      <c r="I55" s="8"/>
      <c r="J55" s="8"/>
      <c r="K55" s="11"/>
      <c r="L55" s="11"/>
      <c r="M55" s="11"/>
    </row>
    <row r="56" spans="1:13" x14ac:dyDescent="0.2">
      <c r="A56" s="27"/>
      <c r="B56" s="26" t="s">
        <v>58</v>
      </c>
      <c r="C56" s="21" t="s">
        <v>57</v>
      </c>
      <c r="D56" s="13"/>
      <c r="F56" s="11"/>
      <c r="G56" s="11"/>
      <c r="H56" s="11"/>
      <c r="I56" s="8"/>
      <c r="J56" s="8"/>
      <c r="K56" s="11"/>
      <c r="L56" s="11"/>
      <c r="M56" s="11"/>
    </row>
    <row r="57" spans="1:13" x14ac:dyDescent="0.2">
      <c r="A57" s="6" t="s">
        <v>0</v>
      </c>
      <c r="B57" s="13">
        <v>41000</v>
      </c>
      <c r="C57" s="13"/>
      <c r="D57" s="13"/>
      <c r="E57" s="31" t="s">
        <v>56</v>
      </c>
      <c r="F57" s="23">
        <v>2251.1999999999998</v>
      </c>
      <c r="G57" s="23">
        <v>2134.6</v>
      </c>
      <c r="H57" s="23">
        <v>2533.3333333333335</v>
      </c>
      <c r="I57" s="8">
        <f>'Activa 2019'!K19</f>
        <v>0</v>
      </c>
      <c r="J57" s="8">
        <f>'Activa 2019'!M19</f>
        <v>0</v>
      </c>
      <c r="K57" s="23">
        <f>'Activa 2019'!O19</f>
        <v>2366.6666666666665</v>
      </c>
      <c r="L57" s="23">
        <f>'Activa 2019'!Q19</f>
        <v>2366.6666666666665</v>
      </c>
      <c r="M57" s="23">
        <f>'Activa 2019'!S19</f>
        <v>2366.6666666666665</v>
      </c>
    </row>
    <row r="58" spans="1:13" x14ac:dyDescent="0.2">
      <c r="A58" s="6" t="s">
        <v>0</v>
      </c>
      <c r="B58" s="13">
        <v>41010</v>
      </c>
      <c r="C58" s="13"/>
      <c r="D58" s="13"/>
      <c r="E58" s="12" t="s">
        <v>55</v>
      </c>
      <c r="F58" s="23">
        <v>6390.6500000000015</v>
      </c>
      <c r="G58" s="23">
        <v>6403.0250000000015</v>
      </c>
      <c r="H58" s="23">
        <v>3978.6249999999991</v>
      </c>
      <c r="I58" s="8">
        <f>'Activa 2019'!K52</f>
        <v>2978.6249999999991</v>
      </c>
      <c r="J58" s="8">
        <f>'Activa 2019'!M52</f>
        <v>2978.6249999999991</v>
      </c>
      <c r="K58" s="23">
        <f>'Activa 2019'!O52</f>
        <v>1050.9107142857147</v>
      </c>
      <c r="L58" s="23">
        <f>'Activa 2019'!Q52</f>
        <v>1521.625</v>
      </c>
      <c r="M58" s="23">
        <f>'Activa 2019'!S52</f>
        <v>1927.875</v>
      </c>
    </row>
    <row r="59" spans="1:13" x14ac:dyDescent="0.2">
      <c r="A59" s="6" t="s">
        <v>0</v>
      </c>
      <c r="B59" s="13">
        <v>41015</v>
      </c>
      <c r="C59" s="13"/>
      <c r="D59" s="13"/>
      <c r="E59" s="31" t="s">
        <v>54</v>
      </c>
      <c r="F59" s="23">
        <v>278.89999999999998</v>
      </c>
      <c r="G59" s="23">
        <v>278.89999999999998</v>
      </c>
      <c r="H59" s="23">
        <v>278.89999999999998</v>
      </c>
      <c r="I59" s="8">
        <f>'Activa 2019'!K61</f>
        <v>278.89999999999998</v>
      </c>
      <c r="J59" s="8">
        <f>'Activa 2019'!M61</f>
        <v>278.89999999999998</v>
      </c>
      <c r="K59" s="23">
        <f>'Activa 2019'!O61</f>
        <v>278.89999999999998</v>
      </c>
      <c r="L59" s="23">
        <f>'Activa 2019'!Q61</f>
        <v>278.18888888888887</v>
      </c>
      <c r="M59" s="23">
        <f>'Activa 2019'!S61</f>
        <v>135.30000000000001</v>
      </c>
    </row>
    <row r="60" spans="1:13" x14ac:dyDescent="0.2">
      <c r="A60" s="6" t="s">
        <v>0</v>
      </c>
      <c r="B60" s="13">
        <v>41020</v>
      </c>
      <c r="C60" s="13"/>
      <c r="D60" s="13"/>
      <c r="E60" s="12" t="s">
        <v>53</v>
      </c>
      <c r="F60" s="23">
        <v>8426.75</v>
      </c>
      <c r="G60" s="23">
        <v>9176.75</v>
      </c>
      <c r="H60" s="23">
        <v>11676.75</v>
      </c>
      <c r="I60" s="8">
        <f>'Activa 2019'!K78</f>
        <v>9176.75</v>
      </c>
      <c r="J60" s="8">
        <f>'Activa 2019'!M78</f>
        <v>4254.25</v>
      </c>
      <c r="K60" s="23">
        <f>'Activa 2019'!O78</f>
        <v>4449.2049999999999</v>
      </c>
      <c r="L60" s="23">
        <f>'Activa 2019'!Q78</f>
        <v>5920.2049999999999</v>
      </c>
      <c r="M60" s="23">
        <f>'Activa 2019'!S78</f>
        <v>8420.2049999999999</v>
      </c>
    </row>
    <row r="61" spans="1:13" x14ac:dyDescent="0.2">
      <c r="A61" s="6" t="s">
        <v>0</v>
      </c>
      <c r="B61" s="13">
        <v>41025</v>
      </c>
      <c r="C61" s="13"/>
      <c r="D61" s="13"/>
      <c r="E61" s="31" t="s">
        <v>52</v>
      </c>
      <c r="F61" s="23">
        <v>678.40000000000009</v>
      </c>
      <c r="G61" s="23">
        <v>678.40000000000009</v>
      </c>
      <c r="H61" s="23">
        <v>678.40000000000009</v>
      </c>
      <c r="I61" s="8">
        <f>'Activa 2019'!K86</f>
        <v>678.40000000000009</v>
      </c>
      <c r="J61" s="8">
        <f>'Activa 2019'!M86</f>
        <v>680.29714285714283</v>
      </c>
      <c r="K61" s="23">
        <f>'Activa 2019'!O86</f>
        <v>0</v>
      </c>
      <c r="L61" s="23">
        <f>'Activa 2019'!Q86</f>
        <v>0</v>
      </c>
      <c r="M61" s="23">
        <f>'Activa 2019'!S86</f>
        <v>0</v>
      </c>
    </row>
    <row r="62" spans="1:13" x14ac:dyDescent="0.2">
      <c r="A62" s="6"/>
      <c r="B62" s="13">
        <v>41026</v>
      </c>
      <c r="C62" s="13"/>
      <c r="D62" s="13"/>
      <c r="E62" s="31" t="s">
        <v>51</v>
      </c>
      <c r="F62" s="23">
        <v>0</v>
      </c>
      <c r="G62" s="23">
        <v>0</v>
      </c>
      <c r="H62" s="23">
        <v>0</v>
      </c>
      <c r="I62" s="8">
        <v>0</v>
      </c>
      <c r="J62" s="8">
        <v>0</v>
      </c>
      <c r="K62" s="23">
        <v>0</v>
      </c>
      <c r="L62" s="23">
        <v>0</v>
      </c>
      <c r="M62" s="23">
        <v>0</v>
      </c>
    </row>
    <row r="63" spans="1:13" x14ac:dyDescent="0.2">
      <c r="A63" s="6" t="s">
        <v>0</v>
      </c>
      <c r="B63" s="13">
        <v>41027</v>
      </c>
      <c r="C63" s="13"/>
      <c r="D63" s="13"/>
      <c r="E63" s="31" t="s">
        <v>50</v>
      </c>
      <c r="F63" s="23">
        <v>383.21428571428572</v>
      </c>
      <c r="G63" s="23">
        <v>383.21428571428572</v>
      </c>
      <c r="H63" s="23">
        <v>383.21428571428572</v>
      </c>
      <c r="I63" s="8">
        <f>'Activa 2019'!K25</f>
        <v>383.21428571428572</v>
      </c>
      <c r="J63" s="8">
        <f>'Activa 2019'!M25</f>
        <v>383.21428571428572</v>
      </c>
      <c r="K63" s="23">
        <f>'Activa 2019'!O25</f>
        <v>383.21428571428572</v>
      </c>
      <c r="L63" s="23">
        <f>'Activa 2019'!Q25</f>
        <v>383.21428571428572</v>
      </c>
      <c r="M63" s="23">
        <f>'Activa 2019'!S25</f>
        <v>383.21428571428572</v>
      </c>
    </row>
    <row r="64" spans="1:13" x14ac:dyDescent="0.2">
      <c r="A64" s="6"/>
      <c r="B64" s="13"/>
      <c r="C64" s="13"/>
      <c r="D64" s="13"/>
      <c r="E64" s="31" t="s">
        <v>0</v>
      </c>
      <c r="F64" s="35" t="s">
        <v>0</v>
      </c>
      <c r="G64" s="35" t="s">
        <v>0</v>
      </c>
      <c r="H64" s="35"/>
      <c r="I64" s="9"/>
      <c r="J64" s="9"/>
      <c r="K64" s="35"/>
      <c r="L64" s="35"/>
      <c r="M64" s="35"/>
    </row>
    <row r="65" spans="1:15" x14ac:dyDescent="0.2">
      <c r="A65" s="6"/>
      <c r="B65" s="13"/>
      <c r="C65" s="13"/>
      <c r="D65" s="13"/>
      <c r="E65" s="21" t="s">
        <v>49</v>
      </c>
      <c r="F65" s="14">
        <v>18409.114285714288</v>
      </c>
      <c r="G65" s="14">
        <f>SUM(G57:G64)</f>
        <v>19054.889285714289</v>
      </c>
      <c r="H65" s="14">
        <v>19529.222619047618</v>
      </c>
      <c r="I65" s="15">
        <f t="shared" ref="I65:M65" si="6">SUM(I57:I64)</f>
        <v>13495.889285714286</v>
      </c>
      <c r="J65" s="15">
        <f t="shared" si="6"/>
        <v>8575.2864285714295</v>
      </c>
      <c r="K65" s="14">
        <f t="shared" si="6"/>
        <v>8528.8966666666674</v>
      </c>
      <c r="L65" s="14">
        <f t="shared" si="6"/>
        <v>10469.899841269842</v>
      </c>
      <c r="M65" s="14">
        <f t="shared" si="6"/>
        <v>13233.260952380951</v>
      </c>
      <c r="O65" s="4"/>
    </row>
    <row r="66" spans="1:15" x14ac:dyDescent="0.2">
      <c r="A66" s="6"/>
      <c r="B66" s="13"/>
      <c r="C66" s="13"/>
      <c r="D66" s="13"/>
      <c r="E66" s="12"/>
      <c r="F66" s="11"/>
      <c r="G66" s="11"/>
      <c r="H66" s="11"/>
      <c r="I66" s="8"/>
      <c r="J66" s="8"/>
      <c r="K66" s="11"/>
      <c r="L66" s="11"/>
      <c r="M66" s="11"/>
    </row>
    <row r="67" spans="1:15" x14ac:dyDescent="0.2">
      <c r="A67" s="6"/>
      <c r="B67" s="13"/>
      <c r="C67" s="13"/>
      <c r="D67" s="13"/>
      <c r="E67" s="12"/>
      <c r="F67" s="11"/>
      <c r="G67" s="11"/>
      <c r="H67" s="11"/>
      <c r="I67" s="8"/>
      <c r="J67" s="8"/>
      <c r="K67" s="11"/>
      <c r="L67" s="11"/>
      <c r="M67" s="11"/>
    </row>
    <row r="68" spans="1:15" x14ac:dyDescent="0.2">
      <c r="A68" s="27"/>
      <c r="B68" s="26" t="s">
        <v>48</v>
      </c>
      <c r="C68" s="21" t="s">
        <v>47</v>
      </c>
      <c r="D68" s="13"/>
      <c r="F68" s="11"/>
      <c r="G68" s="11"/>
      <c r="H68" s="11"/>
      <c r="I68" s="8"/>
      <c r="J68" s="8"/>
      <c r="K68" s="11"/>
      <c r="L68" s="11"/>
      <c r="M68" s="11"/>
    </row>
    <row r="69" spans="1:15" x14ac:dyDescent="0.2">
      <c r="A69" s="6" t="s">
        <v>0</v>
      </c>
      <c r="B69" s="13">
        <v>42000</v>
      </c>
      <c r="C69" s="13"/>
      <c r="D69" s="13"/>
      <c r="E69" s="12" t="s">
        <v>46</v>
      </c>
      <c r="F69" s="23">
        <v>11360</v>
      </c>
      <c r="G69" s="23">
        <v>11360</v>
      </c>
      <c r="H69" s="23">
        <v>14000</v>
      </c>
      <c r="I69" s="34">
        <v>11360</v>
      </c>
      <c r="J69" s="34">
        <v>14420</v>
      </c>
      <c r="K69" s="23">
        <v>14420</v>
      </c>
      <c r="L69" s="23">
        <v>14420</v>
      </c>
      <c r="M69" s="23">
        <v>14420</v>
      </c>
    </row>
    <row r="70" spans="1:15" x14ac:dyDescent="0.2">
      <c r="A70" s="6" t="s">
        <v>0</v>
      </c>
      <c r="B70" s="13">
        <v>42010</v>
      </c>
      <c r="C70" s="13"/>
      <c r="D70" s="13"/>
      <c r="E70" s="12" t="s">
        <v>45</v>
      </c>
      <c r="F70" s="23">
        <v>889.07</v>
      </c>
      <c r="G70" s="23">
        <v>1182</v>
      </c>
      <c r="H70" s="23">
        <v>1100</v>
      </c>
      <c r="I70" s="29">
        <v>1631.96</v>
      </c>
      <c r="J70" s="29">
        <v>1500</v>
      </c>
      <c r="K70" s="23">
        <v>1500</v>
      </c>
      <c r="L70" s="23">
        <v>1500</v>
      </c>
      <c r="M70" s="23">
        <v>1500</v>
      </c>
    </row>
    <row r="71" spans="1:15" x14ac:dyDescent="0.2">
      <c r="A71" s="6"/>
      <c r="B71" s="13">
        <v>42017</v>
      </c>
      <c r="C71" s="13"/>
      <c r="D71" s="13"/>
      <c r="E71" s="12" t="s">
        <v>274</v>
      </c>
      <c r="F71" s="23"/>
      <c r="G71" s="23">
        <v>363</v>
      </c>
      <c r="I71" s="29">
        <v>0</v>
      </c>
      <c r="J71" s="29"/>
      <c r="K71" s="23"/>
      <c r="L71" s="23"/>
      <c r="M71" s="23"/>
    </row>
    <row r="72" spans="1:15" x14ac:dyDescent="0.2">
      <c r="A72" s="6" t="s">
        <v>0</v>
      </c>
      <c r="B72" s="13">
        <v>42020</v>
      </c>
      <c r="C72" s="13"/>
      <c r="D72" s="13"/>
      <c r="E72" s="12" t="s">
        <v>44</v>
      </c>
      <c r="F72" s="23">
        <v>1137.23</v>
      </c>
      <c r="G72" s="23">
        <v>821</v>
      </c>
      <c r="H72" s="23">
        <v>500</v>
      </c>
      <c r="I72" s="29">
        <v>885.7</v>
      </c>
      <c r="J72" s="29">
        <v>1000</v>
      </c>
      <c r="K72" s="23">
        <v>1000</v>
      </c>
      <c r="L72" s="23">
        <v>1000</v>
      </c>
      <c r="M72" s="23">
        <v>1000</v>
      </c>
    </row>
    <row r="73" spans="1:15" x14ac:dyDescent="0.2">
      <c r="A73" s="6" t="s">
        <v>0</v>
      </c>
      <c r="B73" s="25">
        <v>42021</v>
      </c>
      <c r="C73" s="13"/>
      <c r="D73" s="13"/>
      <c r="E73" s="12" t="s">
        <v>43</v>
      </c>
      <c r="F73" s="23">
        <v>112.82</v>
      </c>
      <c r="G73" s="23">
        <v>113</v>
      </c>
      <c r="H73" s="23">
        <v>115</v>
      </c>
      <c r="I73" s="29">
        <v>115.83</v>
      </c>
      <c r="J73" s="29">
        <v>115</v>
      </c>
      <c r="K73" s="23">
        <v>115</v>
      </c>
      <c r="L73" s="23">
        <v>115</v>
      </c>
      <c r="M73" s="23">
        <v>115</v>
      </c>
    </row>
    <row r="74" spans="1:15" x14ac:dyDescent="0.2">
      <c r="A74" s="6" t="s">
        <v>0</v>
      </c>
      <c r="B74" s="13">
        <v>42030</v>
      </c>
      <c r="C74" s="13"/>
      <c r="D74" s="13"/>
      <c r="E74" s="12" t="s">
        <v>42</v>
      </c>
      <c r="F74" s="23">
        <v>3449.52</v>
      </c>
      <c r="G74" s="23">
        <v>1910</v>
      </c>
      <c r="H74" s="23">
        <v>3700</v>
      </c>
      <c r="I74" s="29">
        <v>422.72</v>
      </c>
      <c r="J74" s="29">
        <v>3000</v>
      </c>
      <c r="K74" s="23">
        <v>3000</v>
      </c>
      <c r="L74" s="23">
        <v>3000</v>
      </c>
      <c r="M74" s="23">
        <v>3000</v>
      </c>
    </row>
    <row r="75" spans="1:15" x14ac:dyDescent="0.2">
      <c r="A75" s="6" t="s">
        <v>0</v>
      </c>
      <c r="B75" s="13">
        <v>42040</v>
      </c>
      <c r="C75" s="13"/>
      <c r="D75" s="13"/>
      <c r="E75" s="12" t="s">
        <v>41</v>
      </c>
      <c r="F75" s="23">
        <v>868.81</v>
      </c>
      <c r="G75" s="23">
        <v>763</v>
      </c>
      <c r="H75" s="23">
        <v>950</v>
      </c>
      <c r="I75" s="29">
        <v>1238</v>
      </c>
      <c r="J75" s="29">
        <v>950</v>
      </c>
      <c r="K75" s="23">
        <v>950</v>
      </c>
      <c r="L75" s="23">
        <v>950</v>
      </c>
      <c r="M75" s="23">
        <v>950</v>
      </c>
    </row>
    <row r="76" spans="1:15" x14ac:dyDescent="0.2">
      <c r="A76" s="6" t="s">
        <v>0</v>
      </c>
      <c r="B76" s="13">
        <v>42050</v>
      </c>
      <c r="C76" s="13"/>
      <c r="D76" s="13"/>
      <c r="E76" s="12" t="s">
        <v>40</v>
      </c>
      <c r="F76" s="23">
        <v>3425.92</v>
      </c>
      <c r="G76" s="23">
        <v>3996</v>
      </c>
      <c r="H76" s="23">
        <v>4650</v>
      </c>
      <c r="I76" s="29">
        <v>3968.27</v>
      </c>
      <c r="J76" s="29">
        <v>4000</v>
      </c>
      <c r="K76" s="23">
        <v>4000</v>
      </c>
      <c r="L76" s="23">
        <v>4000</v>
      </c>
      <c r="M76" s="23">
        <v>4000</v>
      </c>
    </row>
    <row r="77" spans="1:15" x14ac:dyDescent="0.2">
      <c r="A77" s="6" t="s">
        <v>0</v>
      </c>
      <c r="B77" s="13">
        <v>42055</v>
      </c>
      <c r="C77" s="13"/>
      <c r="D77" s="13"/>
      <c r="E77" s="12" t="s">
        <v>39</v>
      </c>
      <c r="F77" s="23">
        <v>1064.19</v>
      </c>
      <c r="G77" s="23">
        <v>-1234</v>
      </c>
      <c r="H77" s="23">
        <v>1100</v>
      </c>
      <c r="I77" s="29">
        <v>890.53</v>
      </c>
      <c r="J77" s="29">
        <v>1100</v>
      </c>
      <c r="K77" s="23">
        <v>1100</v>
      </c>
      <c r="L77" s="23">
        <v>1100</v>
      </c>
      <c r="M77" s="23">
        <v>1100</v>
      </c>
    </row>
    <row r="78" spans="1:15" x14ac:dyDescent="0.2">
      <c r="A78" s="6" t="s">
        <v>0</v>
      </c>
      <c r="B78" s="13">
        <v>42060</v>
      </c>
      <c r="C78" s="13"/>
      <c r="D78" s="13"/>
      <c r="E78" s="12" t="s">
        <v>38</v>
      </c>
      <c r="F78" s="23">
        <v>2344.92</v>
      </c>
      <c r="G78" s="23">
        <v>4058</v>
      </c>
      <c r="H78" s="23">
        <v>960</v>
      </c>
      <c r="I78" s="29">
        <v>4001.75</v>
      </c>
      <c r="J78" s="29">
        <v>4000</v>
      </c>
      <c r="K78" s="23">
        <v>4000</v>
      </c>
      <c r="L78" s="23">
        <v>4000</v>
      </c>
      <c r="M78" s="23">
        <v>4000</v>
      </c>
    </row>
    <row r="79" spans="1:15" x14ac:dyDescent="0.2">
      <c r="A79" s="6" t="s">
        <v>0</v>
      </c>
      <c r="B79" s="13">
        <v>42070</v>
      </c>
      <c r="C79" s="13"/>
      <c r="D79" s="13"/>
      <c r="E79" s="12" t="s">
        <v>37</v>
      </c>
      <c r="F79" s="23">
        <v>537.61</v>
      </c>
      <c r="G79" s="23">
        <v>610</v>
      </c>
      <c r="H79" s="23">
        <v>1500</v>
      </c>
      <c r="I79" s="29">
        <v>2342.1799999999998</v>
      </c>
      <c r="J79" s="29">
        <v>1500</v>
      </c>
      <c r="K79" s="23">
        <v>1500</v>
      </c>
      <c r="L79" s="23">
        <v>1500</v>
      </c>
      <c r="M79" s="23">
        <v>1500</v>
      </c>
    </row>
    <row r="80" spans="1:15" x14ac:dyDescent="0.2">
      <c r="A80" s="6" t="s">
        <v>0</v>
      </c>
      <c r="B80" s="13">
        <v>42080</v>
      </c>
      <c r="C80" s="13"/>
      <c r="D80" s="13"/>
      <c r="E80" s="12" t="s">
        <v>36</v>
      </c>
      <c r="F80" s="23">
        <v>182.71</v>
      </c>
      <c r="G80" s="23">
        <v>14</v>
      </c>
      <c r="H80" s="23">
        <v>500</v>
      </c>
      <c r="I80" s="29">
        <v>680.33</v>
      </c>
      <c r="J80" s="29">
        <v>250</v>
      </c>
      <c r="K80" s="23">
        <v>250</v>
      </c>
      <c r="L80" s="23">
        <v>250</v>
      </c>
      <c r="M80" s="23">
        <v>250</v>
      </c>
    </row>
    <row r="81" spans="1:13" x14ac:dyDescent="0.2">
      <c r="A81" s="6"/>
      <c r="B81" s="13"/>
      <c r="C81" s="13"/>
      <c r="D81" s="13"/>
      <c r="E81" s="12" t="s">
        <v>0</v>
      </c>
      <c r="F81" s="22" t="s">
        <v>0</v>
      </c>
      <c r="G81" s="22" t="s">
        <v>0</v>
      </c>
      <c r="H81" s="22"/>
      <c r="I81" s="9" t="s">
        <v>0</v>
      </c>
      <c r="J81" s="9"/>
      <c r="K81" s="22"/>
      <c r="L81" s="22"/>
      <c r="M81" s="22"/>
    </row>
    <row r="82" spans="1:13" x14ac:dyDescent="0.2">
      <c r="A82" s="6"/>
      <c r="B82" s="13"/>
      <c r="C82" s="13"/>
      <c r="D82" s="13"/>
      <c r="E82" s="21" t="s">
        <v>35</v>
      </c>
      <c r="F82" s="14">
        <v>25372.800000000003</v>
      </c>
      <c r="G82" s="14">
        <f>SUM(G69:G81)</f>
        <v>23956</v>
      </c>
      <c r="H82" s="14"/>
      <c r="I82" s="15">
        <f t="shared" ref="I82:M82" si="7">SUM(I69:I81)</f>
        <v>27537.27</v>
      </c>
      <c r="J82" s="15">
        <f t="shared" si="7"/>
        <v>31835</v>
      </c>
      <c r="K82" s="14">
        <f t="shared" si="7"/>
        <v>31835</v>
      </c>
      <c r="L82" s="14">
        <f t="shared" si="7"/>
        <v>31835</v>
      </c>
      <c r="M82" s="14">
        <f t="shared" si="7"/>
        <v>31835</v>
      </c>
    </row>
    <row r="83" spans="1:13" x14ac:dyDescent="0.2">
      <c r="A83" s="6"/>
      <c r="B83" s="13"/>
      <c r="C83" s="13"/>
      <c r="D83" s="13"/>
      <c r="E83" s="12"/>
      <c r="F83" s="11"/>
      <c r="G83" s="11"/>
      <c r="H83" s="11"/>
      <c r="I83" s="8"/>
      <c r="J83" s="8"/>
      <c r="K83" s="11"/>
      <c r="L83" s="11"/>
      <c r="M83" s="11"/>
    </row>
    <row r="84" spans="1:13" x14ac:dyDescent="0.2">
      <c r="A84" s="6"/>
      <c r="B84" s="13"/>
      <c r="C84" s="13"/>
      <c r="D84" s="13"/>
      <c r="E84" s="12"/>
      <c r="F84" s="11"/>
      <c r="G84" s="11"/>
      <c r="H84" s="11"/>
      <c r="I84" s="8"/>
      <c r="J84" s="8"/>
      <c r="K84" s="11"/>
      <c r="L84" s="11"/>
      <c r="M84" s="11"/>
    </row>
    <row r="85" spans="1:13" x14ac:dyDescent="0.2">
      <c r="A85" s="27"/>
      <c r="B85" s="26" t="s">
        <v>34</v>
      </c>
      <c r="C85" s="21" t="s">
        <v>33</v>
      </c>
      <c r="D85" s="13"/>
      <c r="F85" s="11"/>
      <c r="G85" s="11"/>
      <c r="H85" s="11"/>
      <c r="I85" s="8"/>
      <c r="J85" s="8"/>
      <c r="K85" s="11"/>
      <c r="L85" s="11"/>
      <c r="M85" s="11"/>
    </row>
    <row r="86" spans="1:13" x14ac:dyDescent="0.2">
      <c r="A86" s="6" t="s">
        <v>0</v>
      </c>
      <c r="B86" s="13">
        <v>45000</v>
      </c>
      <c r="C86" s="13"/>
      <c r="D86" s="13"/>
      <c r="E86" s="31" t="s">
        <v>32</v>
      </c>
      <c r="F86" s="23">
        <v>5407.92</v>
      </c>
      <c r="G86" s="23">
        <v>5388</v>
      </c>
      <c r="H86" s="23">
        <v>5200</v>
      </c>
      <c r="I86" s="33">
        <v>5524</v>
      </c>
      <c r="J86" s="33">
        <v>5500</v>
      </c>
      <c r="K86" s="23">
        <v>5500</v>
      </c>
      <c r="L86" s="23">
        <v>5500</v>
      </c>
      <c r="M86" s="23">
        <v>5500</v>
      </c>
    </row>
    <row r="87" spans="1:13" x14ac:dyDescent="0.2">
      <c r="A87" s="32" t="s">
        <v>0</v>
      </c>
      <c r="B87" s="25">
        <v>45001</v>
      </c>
      <c r="C87" s="13"/>
      <c r="D87" s="13"/>
      <c r="E87" s="24" t="s">
        <v>31</v>
      </c>
      <c r="F87" s="23">
        <v>2597.5100000000002</v>
      </c>
      <c r="G87" s="23">
        <v>2867</v>
      </c>
      <c r="H87" s="23">
        <v>2700</v>
      </c>
      <c r="I87" s="29">
        <v>2833.35</v>
      </c>
      <c r="J87" s="29">
        <v>2700</v>
      </c>
      <c r="K87" s="23">
        <v>2700</v>
      </c>
      <c r="L87" s="23">
        <v>2700</v>
      </c>
      <c r="M87" s="23">
        <v>2700</v>
      </c>
    </row>
    <row r="88" spans="1:13" x14ac:dyDescent="0.2">
      <c r="A88" s="6" t="s">
        <v>0</v>
      </c>
      <c r="B88" s="13">
        <v>45010</v>
      </c>
      <c r="C88" s="13"/>
      <c r="D88" s="13"/>
      <c r="E88" s="31" t="s">
        <v>29</v>
      </c>
      <c r="F88" s="23">
        <v>1474</v>
      </c>
      <c r="G88" s="23">
        <v>2934</v>
      </c>
      <c r="H88" s="23">
        <v>5000</v>
      </c>
      <c r="I88" s="29">
        <v>6778</v>
      </c>
      <c r="J88" s="29">
        <v>6500</v>
      </c>
      <c r="K88" s="23">
        <v>6500</v>
      </c>
      <c r="L88" s="23">
        <v>6500</v>
      </c>
      <c r="M88" s="23">
        <v>6500</v>
      </c>
    </row>
    <row r="89" spans="1:13" x14ac:dyDescent="0.2">
      <c r="A89" s="6" t="s">
        <v>0</v>
      </c>
      <c r="B89" s="13">
        <v>45015</v>
      </c>
      <c r="C89" s="13"/>
      <c r="D89" s="13"/>
      <c r="E89" s="31" t="s">
        <v>267</v>
      </c>
      <c r="F89" s="23">
        <v>3097.74</v>
      </c>
      <c r="G89" s="23">
        <v>4335</v>
      </c>
      <c r="H89" s="23">
        <v>2900</v>
      </c>
      <c r="I89" s="29">
        <v>4071</v>
      </c>
      <c r="J89" s="29">
        <v>4250</v>
      </c>
      <c r="K89" s="23">
        <v>4250</v>
      </c>
      <c r="L89" s="23">
        <v>4250</v>
      </c>
      <c r="M89" s="23">
        <v>4250</v>
      </c>
    </row>
    <row r="90" spans="1:13" x14ac:dyDescent="0.2">
      <c r="A90" s="6" t="s">
        <v>0</v>
      </c>
      <c r="B90" s="13">
        <v>45020</v>
      </c>
      <c r="C90" s="13"/>
      <c r="D90" s="13"/>
      <c r="E90" s="12" t="s">
        <v>27</v>
      </c>
      <c r="F90" s="23">
        <v>1391.5</v>
      </c>
      <c r="G90" s="23">
        <v>1392</v>
      </c>
      <c r="H90" s="23">
        <v>1400</v>
      </c>
      <c r="I90" s="29">
        <v>1392</v>
      </c>
      <c r="J90" s="29">
        <v>1400</v>
      </c>
      <c r="K90" s="23">
        <v>1400</v>
      </c>
      <c r="L90" s="23">
        <v>1400</v>
      </c>
      <c r="M90" s="23">
        <v>1400</v>
      </c>
    </row>
    <row r="91" spans="1:13" x14ac:dyDescent="0.2">
      <c r="A91" s="6" t="s">
        <v>0</v>
      </c>
      <c r="B91" s="13">
        <v>45030</v>
      </c>
      <c r="C91" s="13"/>
      <c r="D91" s="13"/>
      <c r="E91" s="31" t="s">
        <v>26</v>
      </c>
      <c r="F91" s="23">
        <v>344.15</v>
      </c>
      <c r="G91" s="23">
        <v>179</v>
      </c>
      <c r="H91" s="23">
        <v>1200</v>
      </c>
      <c r="I91" s="29">
        <v>303</v>
      </c>
      <c r="J91" s="29">
        <v>300</v>
      </c>
      <c r="K91" s="23">
        <v>300</v>
      </c>
      <c r="L91" s="23">
        <v>300</v>
      </c>
      <c r="M91" s="23">
        <v>300</v>
      </c>
    </row>
    <row r="92" spans="1:13" x14ac:dyDescent="0.2">
      <c r="A92" s="6"/>
      <c r="B92" s="13">
        <v>45040</v>
      </c>
      <c r="C92" s="13"/>
      <c r="D92" s="13"/>
      <c r="E92" s="31" t="s">
        <v>275</v>
      </c>
      <c r="F92" s="23"/>
      <c r="G92" s="23">
        <v>47</v>
      </c>
      <c r="H92" s="23">
        <v>0</v>
      </c>
      <c r="I92" s="29">
        <v>49</v>
      </c>
      <c r="J92" s="29"/>
      <c r="K92" s="23"/>
      <c r="L92" s="23"/>
      <c r="M92" s="23"/>
    </row>
    <row r="93" spans="1:13" x14ac:dyDescent="0.2">
      <c r="A93" s="6" t="s">
        <v>0</v>
      </c>
      <c r="B93" s="13">
        <v>45060</v>
      </c>
      <c r="C93" s="13"/>
      <c r="D93" s="13"/>
      <c r="E93" s="12" t="s">
        <v>25</v>
      </c>
      <c r="F93" s="23">
        <v>3288.23</v>
      </c>
      <c r="G93" s="23">
        <v>3058</v>
      </c>
      <c r="H93" s="23">
        <v>3000</v>
      </c>
      <c r="I93" s="29">
        <v>3278</v>
      </c>
      <c r="J93" s="29">
        <v>3250</v>
      </c>
      <c r="K93" s="23">
        <v>3250</v>
      </c>
      <c r="L93" s="23">
        <v>3250</v>
      </c>
      <c r="M93" s="23">
        <v>3250</v>
      </c>
    </row>
    <row r="94" spans="1:13" x14ac:dyDescent="0.2">
      <c r="A94" s="6"/>
      <c r="B94" s="13">
        <v>45070</v>
      </c>
      <c r="C94" s="13"/>
      <c r="D94" s="13"/>
      <c r="E94" s="12" t="s">
        <v>289</v>
      </c>
      <c r="F94" s="23"/>
      <c r="G94" s="23">
        <v>0</v>
      </c>
      <c r="H94" s="23">
        <v>0</v>
      </c>
      <c r="I94" s="29">
        <v>12</v>
      </c>
      <c r="J94" s="29">
        <v>0</v>
      </c>
      <c r="K94" s="23">
        <v>0</v>
      </c>
      <c r="L94" s="23">
        <v>0</v>
      </c>
      <c r="M94" s="23">
        <v>0</v>
      </c>
    </row>
    <row r="95" spans="1:13" x14ac:dyDescent="0.2">
      <c r="A95" s="6" t="s">
        <v>0</v>
      </c>
      <c r="B95" s="13">
        <v>45080</v>
      </c>
      <c r="C95" s="13"/>
      <c r="D95" s="13"/>
      <c r="E95" s="12" t="s">
        <v>24</v>
      </c>
      <c r="F95" s="23">
        <v>295.5</v>
      </c>
      <c r="G95" s="23">
        <v>693</v>
      </c>
      <c r="H95" s="23">
        <v>250</v>
      </c>
      <c r="I95" s="29">
        <v>691.84</v>
      </c>
      <c r="J95" s="29">
        <v>700</v>
      </c>
      <c r="K95" s="23">
        <v>700</v>
      </c>
      <c r="L95" s="23">
        <v>700</v>
      </c>
      <c r="M95" s="23">
        <v>700</v>
      </c>
    </row>
    <row r="96" spans="1:13" x14ac:dyDescent="0.2">
      <c r="A96" s="6" t="s">
        <v>0</v>
      </c>
      <c r="B96" s="13">
        <v>45085</v>
      </c>
      <c r="C96" s="13"/>
      <c r="D96" s="13"/>
      <c r="E96" s="12" t="s">
        <v>23</v>
      </c>
      <c r="F96" s="23">
        <v>365.78</v>
      </c>
      <c r="G96" s="23">
        <v>358</v>
      </c>
      <c r="H96" s="23">
        <v>600</v>
      </c>
      <c r="I96" s="29">
        <v>744</v>
      </c>
      <c r="J96" s="29">
        <v>500</v>
      </c>
      <c r="K96" s="23">
        <v>500</v>
      </c>
      <c r="L96" s="23">
        <v>500</v>
      </c>
      <c r="M96" s="23">
        <v>500</v>
      </c>
    </row>
    <row r="97" spans="1:13" x14ac:dyDescent="0.2">
      <c r="A97" s="6"/>
      <c r="B97" s="13">
        <v>45090</v>
      </c>
      <c r="C97" s="13"/>
      <c r="D97" s="13"/>
      <c r="E97" s="12" t="s">
        <v>22</v>
      </c>
      <c r="F97" s="23">
        <v>0</v>
      </c>
      <c r="G97" s="23">
        <v>1462</v>
      </c>
      <c r="H97" s="23">
        <v>500</v>
      </c>
      <c r="I97" s="29">
        <v>847</v>
      </c>
      <c r="J97" s="29">
        <v>850</v>
      </c>
      <c r="K97" s="23">
        <v>850</v>
      </c>
      <c r="L97" s="23">
        <v>850</v>
      </c>
      <c r="M97" s="23">
        <v>850</v>
      </c>
    </row>
    <row r="98" spans="1:13" x14ac:dyDescent="0.2">
      <c r="A98" s="6"/>
      <c r="B98" s="13">
        <v>45095</v>
      </c>
      <c r="C98" s="13"/>
      <c r="D98" s="13"/>
      <c r="E98" s="12" t="s">
        <v>21</v>
      </c>
      <c r="F98" s="23">
        <v>7020</v>
      </c>
      <c r="G98" s="23">
        <v>6885</v>
      </c>
      <c r="H98" s="23">
        <v>5000</v>
      </c>
      <c r="I98" s="29">
        <v>5761.98</v>
      </c>
      <c r="J98" s="29">
        <v>6000</v>
      </c>
      <c r="K98" s="23">
        <v>6000</v>
      </c>
      <c r="L98" s="23">
        <v>6000</v>
      </c>
      <c r="M98" s="23">
        <v>6000</v>
      </c>
    </row>
    <row r="99" spans="1:13" x14ac:dyDescent="0.2">
      <c r="A99" s="6" t="s">
        <v>0</v>
      </c>
      <c r="B99" s="13">
        <v>45100</v>
      </c>
      <c r="C99" s="13"/>
      <c r="D99" s="13"/>
      <c r="E99" s="12" t="s">
        <v>20</v>
      </c>
      <c r="F99" s="23">
        <v>505.3</v>
      </c>
      <c r="G99" s="23">
        <v>1004</v>
      </c>
      <c r="H99" s="23">
        <v>800</v>
      </c>
      <c r="I99" s="29">
        <v>1052.96</v>
      </c>
      <c r="J99" s="29">
        <v>1100</v>
      </c>
      <c r="K99" s="23">
        <v>1100</v>
      </c>
      <c r="L99" s="23">
        <v>1100</v>
      </c>
      <c r="M99" s="23">
        <v>1100</v>
      </c>
    </row>
    <row r="100" spans="1:13" x14ac:dyDescent="0.2">
      <c r="A100" s="6" t="s">
        <v>0</v>
      </c>
      <c r="B100" s="13">
        <v>45110</v>
      </c>
      <c r="C100" s="13"/>
      <c r="D100" s="13"/>
      <c r="E100" s="12" t="s">
        <v>19</v>
      </c>
      <c r="F100" s="23">
        <v>3488.82</v>
      </c>
      <c r="G100" s="23">
        <v>2068</v>
      </c>
      <c r="H100" s="23">
        <v>1000</v>
      </c>
      <c r="I100" s="29">
        <v>461.32</v>
      </c>
      <c r="J100" s="29">
        <v>1000</v>
      </c>
      <c r="K100" s="23">
        <v>1000</v>
      </c>
      <c r="L100" s="23">
        <v>1000</v>
      </c>
      <c r="M100" s="23">
        <v>1000</v>
      </c>
    </row>
    <row r="101" spans="1:13" x14ac:dyDescent="0.2">
      <c r="A101" s="6" t="s">
        <v>0</v>
      </c>
      <c r="B101" s="13">
        <v>45120</v>
      </c>
      <c r="C101" s="13"/>
      <c r="D101" s="13"/>
      <c r="E101" s="12" t="s">
        <v>18</v>
      </c>
      <c r="F101" s="23">
        <v>132.53</v>
      </c>
      <c r="G101" s="23">
        <v>10</v>
      </c>
      <c r="H101" s="23">
        <v>500</v>
      </c>
      <c r="I101" s="29">
        <v>91.8</v>
      </c>
      <c r="J101" s="29">
        <v>100</v>
      </c>
      <c r="K101" s="23">
        <v>100</v>
      </c>
      <c r="L101" s="23">
        <v>100</v>
      </c>
      <c r="M101" s="23">
        <v>100</v>
      </c>
    </row>
    <row r="102" spans="1:13" x14ac:dyDescent="0.2">
      <c r="A102" s="6" t="s">
        <v>0</v>
      </c>
      <c r="B102" s="13">
        <v>46100</v>
      </c>
      <c r="C102" s="13"/>
      <c r="D102" s="13"/>
      <c r="E102" s="31" t="s">
        <v>17</v>
      </c>
      <c r="F102" s="23">
        <v>41.47</v>
      </c>
      <c r="G102" s="23">
        <v>40</v>
      </c>
      <c r="H102" s="23">
        <v>100</v>
      </c>
      <c r="I102" s="29">
        <v>46.35</v>
      </c>
      <c r="J102" s="29">
        <v>50</v>
      </c>
      <c r="K102" s="23">
        <v>50</v>
      </c>
      <c r="L102" s="23">
        <v>50</v>
      </c>
      <c r="M102" s="23">
        <v>50</v>
      </c>
    </row>
    <row r="103" spans="1:13" x14ac:dyDescent="0.2">
      <c r="A103" s="6"/>
      <c r="B103" s="13"/>
      <c r="C103" s="13"/>
      <c r="D103" s="13"/>
      <c r="E103" s="12"/>
      <c r="F103" s="22"/>
      <c r="G103" s="22"/>
      <c r="H103" s="22"/>
      <c r="I103" s="9"/>
      <c r="J103" s="9"/>
      <c r="K103" s="22"/>
      <c r="L103" s="22"/>
      <c r="M103" s="22"/>
    </row>
    <row r="104" spans="1:13" x14ac:dyDescent="0.2">
      <c r="A104" s="6"/>
      <c r="B104" s="13"/>
      <c r="C104" s="13"/>
      <c r="D104" s="13"/>
      <c r="E104" s="21" t="s">
        <v>16</v>
      </c>
      <c r="F104" s="14">
        <v>30176.449999999997</v>
      </c>
      <c r="G104" s="14">
        <f>SUM(G86:G103)</f>
        <v>32720</v>
      </c>
      <c r="H104" s="14">
        <v>30950</v>
      </c>
      <c r="I104" s="15">
        <f>SUM(I86:I103)</f>
        <v>33937.599999999999</v>
      </c>
      <c r="J104" s="15">
        <f>SUM(J86:J103)</f>
        <v>34200</v>
      </c>
      <c r="K104" s="14">
        <f>SUM(K86:K103)</f>
        <v>34200</v>
      </c>
      <c r="L104" s="14">
        <f>SUM(L86:L103)</f>
        <v>34200</v>
      </c>
      <c r="M104" s="14">
        <f>SUM(M86:M103)</f>
        <v>34200</v>
      </c>
    </row>
    <row r="105" spans="1:13" x14ac:dyDescent="0.2">
      <c r="A105" s="6"/>
      <c r="B105" s="13"/>
      <c r="C105" s="13"/>
      <c r="D105" s="13"/>
      <c r="E105" s="21"/>
      <c r="F105" s="14"/>
      <c r="G105" s="14"/>
      <c r="H105" s="14"/>
      <c r="I105" s="15"/>
      <c r="J105" s="15"/>
      <c r="K105" s="14"/>
      <c r="L105" s="14"/>
      <c r="M105" s="14"/>
    </row>
    <row r="106" spans="1:13" x14ac:dyDescent="0.2">
      <c r="A106" s="27"/>
      <c r="B106" s="26" t="s">
        <v>15</v>
      </c>
      <c r="C106" s="21" t="s">
        <v>14</v>
      </c>
      <c r="D106" s="13"/>
      <c r="F106" s="11"/>
      <c r="G106" s="11"/>
      <c r="H106" s="11"/>
      <c r="I106" s="8"/>
      <c r="J106" s="8"/>
      <c r="K106" s="11"/>
      <c r="L106" s="11"/>
      <c r="M106" s="11"/>
    </row>
    <row r="107" spans="1:13" x14ac:dyDescent="0.2">
      <c r="A107" s="6" t="s">
        <v>0</v>
      </c>
      <c r="B107" s="13">
        <v>43000</v>
      </c>
      <c r="C107" s="30" t="s">
        <v>0</v>
      </c>
      <c r="D107" s="13"/>
      <c r="E107" s="12" t="s">
        <v>13</v>
      </c>
      <c r="F107" s="23">
        <v>248.17</v>
      </c>
      <c r="G107" s="23">
        <v>349</v>
      </c>
      <c r="H107" s="23">
        <v>300</v>
      </c>
      <c r="I107" s="29">
        <v>128.41999999999999</v>
      </c>
      <c r="J107" s="29">
        <v>300</v>
      </c>
      <c r="K107" s="23">
        <v>300</v>
      </c>
      <c r="L107" s="23">
        <v>300</v>
      </c>
      <c r="M107" s="23">
        <v>300</v>
      </c>
    </row>
    <row r="108" spans="1:13" x14ac:dyDescent="0.2">
      <c r="A108" s="6" t="s">
        <v>0</v>
      </c>
      <c r="B108" s="13">
        <v>43010</v>
      </c>
      <c r="C108" s="30" t="s">
        <v>0</v>
      </c>
      <c r="D108" s="13"/>
      <c r="E108" s="12" t="s">
        <v>12</v>
      </c>
      <c r="F108" s="23">
        <v>11998.05</v>
      </c>
      <c r="G108" s="23">
        <v>12359</v>
      </c>
      <c r="H108" s="23">
        <v>13000</v>
      </c>
      <c r="I108" s="29">
        <v>11968</v>
      </c>
      <c r="J108" s="29">
        <v>13000</v>
      </c>
      <c r="K108" s="23">
        <v>13000</v>
      </c>
      <c r="L108" s="23">
        <v>13000</v>
      </c>
      <c r="M108" s="23">
        <v>13000</v>
      </c>
    </row>
    <row r="109" spans="1:13" x14ac:dyDescent="0.2">
      <c r="A109" s="6"/>
      <c r="B109" s="13">
        <v>43012</v>
      </c>
      <c r="C109" s="30"/>
      <c r="D109" s="13"/>
      <c r="E109" s="12" t="s">
        <v>30</v>
      </c>
      <c r="F109" s="23">
        <v>726</v>
      </c>
      <c r="G109" s="23">
        <v>696</v>
      </c>
      <c r="H109" s="23">
        <v>800</v>
      </c>
      <c r="I109" s="29">
        <v>762</v>
      </c>
      <c r="J109" s="29">
        <v>800</v>
      </c>
      <c r="K109" s="23">
        <v>800</v>
      </c>
      <c r="L109" s="23">
        <v>800</v>
      </c>
      <c r="M109" s="23">
        <v>800</v>
      </c>
    </row>
    <row r="110" spans="1:13" x14ac:dyDescent="0.2">
      <c r="A110" s="6" t="s">
        <v>0</v>
      </c>
      <c r="B110" s="13">
        <v>44000</v>
      </c>
      <c r="C110" s="30" t="s">
        <v>0</v>
      </c>
      <c r="D110" s="13"/>
      <c r="E110" s="12" t="s">
        <v>11</v>
      </c>
      <c r="F110" s="23">
        <v>6977.18</v>
      </c>
      <c r="G110" s="23">
        <v>8124</v>
      </c>
      <c r="H110" s="23">
        <v>7000</v>
      </c>
      <c r="I110" s="29">
        <v>9019</v>
      </c>
      <c r="J110" s="29">
        <v>7500</v>
      </c>
      <c r="K110" s="23">
        <v>7500</v>
      </c>
      <c r="L110" s="23">
        <v>7500</v>
      </c>
      <c r="M110" s="23">
        <v>7500</v>
      </c>
    </row>
    <row r="111" spans="1:13" x14ac:dyDescent="0.2">
      <c r="A111" s="6"/>
      <c r="B111" s="13">
        <v>44005</v>
      </c>
      <c r="C111" s="30"/>
      <c r="D111" s="13"/>
      <c r="E111" s="12" t="s">
        <v>301</v>
      </c>
      <c r="F111" s="23"/>
      <c r="G111" s="23"/>
      <c r="H111" s="23"/>
      <c r="I111" s="29"/>
      <c r="J111" s="29"/>
      <c r="K111" s="23"/>
      <c r="L111" s="23"/>
      <c r="M111" s="23"/>
    </row>
    <row r="112" spans="1:13" x14ac:dyDescent="0.2">
      <c r="A112" s="6" t="s">
        <v>0</v>
      </c>
      <c r="B112" s="13">
        <v>44010</v>
      </c>
      <c r="C112" s="30" t="s">
        <v>0</v>
      </c>
      <c r="D112" s="13"/>
      <c r="E112" s="12" t="s">
        <v>10</v>
      </c>
      <c r="F112" s="23">
        <v>191.18</v>
      </c>
      <c r="G112" s="23">
        <v>154</v>
      </c>
      <c r="H112" s="23">
        <v>250</v>
      </c>
      <c r="I112" s="29">
        <v>151.25</v>
      </c>
      <c r="J112" s="29">
        <v>250</v>
      </c>
      <c r="K112" s="23">
        <v>250</v>
      </c>
      <c r="L112" s="23">
        <v>250</v>
      </c>
      <c r="M112" s="23">
        <v>250</v>
      </c>
    </row>
    <row r="113" spans="1:13" x14ac:dyDescent="0.2">
      <c r="A113" s="6" t="s">
        <v>0</v>
      </c>
      <c r="B113" s="13">
        <v>44020</v>
      </c>
      <c r="C113" s="30" t="s">
        <v>0</v>
      </c>
      <c r="D113" s="13"/>
      <c r="E113" s="12" t="s">
        <v>9</v>
      </c>
      <c r="F113" s="23">
        <v>392.4</v>
      </c>
      <c r="G113" s="23">
        <v>328</v>
      </c>
      <c r="H113" s="23">
        <v>400</v>
      </c>
      <c r="I113" s="29">
        <v>331.5</v>
      </c>
      <c r="J113" s="29">
        <v>400</v>
      </c>
      <c r="K113" s="23">
        <v>400</v>
      </c>
      <c r="L113" s="23">
        <v>400</v>
      </c>
      <c r="M113" s="23">
        <v>400</v>
      </c>
    </row>
    <row r="114" spans="1:13" x14ac:dyDescent="0.2">
      <c r="A114" s="6" t="s">
        <v>0</v>
      </c>
      <c r="B114" s="13"/>
      <c r="C114" s="13"/>
      <c r="D114" s="13"/>
      <c r="E114" s="12" t="s">
        <v>0</v>
      </c>
      <c r="F114" s="22" t="s">
        <v>0</v>
      </c>
      <c r="G114" s="22" t="s">
        <v>0</v>
      </c>
      <c r="H114" s="22"/>
      <c r="I114" s="9" t="s">
        <v>0</v>
      </c>
      <c r="J114" s="9"/>
      <c r="K114" s="22"/>
      <c r="L114" s="22"/>
      <c r="M114" s="22"/>
    </row>
    <row r="115" spans="1:13" x14ac:dyDescent="0.2">
      <c r="A115" s="6"/>
      <c r="B115" s="13"/>
      <c r="C115" s="13"/>
      <c r="D115" s="13"/>
      <c r="E115" s="21" t="s">
        <v>8</v>
      </c>
      <c r="F115" s="14">
        <v>19806.980000000003</v>
      </c>
      <c r="G115" s="14">
        <f t="shared" ref="G115:M115" si="8">SUM(G107:G114)</f>
        <v>22010</v>
      </c>
      <c r="H115" s="14">
        <v>20950</v>
      </c>
      <c r="I115" s="15">
        <f t="shared" si="8"/>
        <v>22360.17</v>
      </c>
      <c r="J115" s="15">
        <f t="shared" si="8"/>
        <v>22250</v>
      </c>
      <c r="K115" s="14">
        <f t="shared" si="8"/>
        <v>22250</v>
      </c>
      <c r="L115" s="14">
        <f t="shared" si="8"/>
        <v>22250</v>
      </c>
      <c r="M115" s="14">
        <f t="shared" si="8"/>
        <v>22250</v>
      </c>
    </row>
    <row r="116" spans="1:13" x14ac:dyDescent="0.2">
      <c r="A116" s="6"/>
      <c r="B116" s="13"/>
      <c r="C116" s="13"/>
      <c r="D116" s="13"/>
      <c r="E116" s="21"/>
      <c r="F116" s="14"/>
      <c r="G116" s="14"/>
      <c r="H116" s="14"/>
      <c r="I116" s="15"/>
      <c r="J116" s="15"/>
      <c r="K116" s="14"/>
      <c r="L116" s="14"/>
      <c r="M116" s="14"/>
    </row>
    <row r="117" spans="1:13" x14ac:dyDescent="0.2">
      <c r="A117" s="6"/>
      <c r="B117" s="13"/>
      <c r="C117" s="13"/>
      <c r="D117" s="13"/>
      <c r="E117" s="21"/>
      <c r="F117" s="14"/>
      <c r="G117" s="14"/>
      <c r="H117" s="14"/>
      <c r="I117" s="15"/>
      <c r="J117" s="15"/>
      <c r="K117" s="14"/>
      <c r="L117" s="14"/>
      <c r="M117" s="14"/>
    </row>
    <row r="118" spans="1:13" x14ac:dyDescent="0.2">
      <c r="A118" s="6"/>
      <c r="B118" s="13"/>
      <c r="C118" s="13"/>
      <c r="D118" s="13"/>
      <c r="E118" s="28" t="s">
        <v>7</v>
      </c>
      <c r="F118" s="18">
        <v>414557.84428571427</v>
      </c>
      <c r="G118" s="18">
        <f>G53+G65+G82+G104+G115</f>
        <v>483025.88928571431</v>
      </c>
      <c r="H118" s="18">
        <v>461234.22261904762</v>
      </c>
      <c r="I118" s="18">
        <f>I53+I65+I82+I104+I115</f>
        <v>543018.70928571431</v>
      </c>
      <c r="J118" s="18">
        <f>J53+J65+J82+J104+J115</f>
        <v>436108.20559523779</v>
      </c>
      <c r="K118" s="18">
        <f>K53+K65+K82+K104+K115</f>
        <v>408017.64666666667</v>
      </c>
      <c r="L118" s="18">
        <f>L53+L65+L82+L104+L115</f>
        <v>414353.9831746032</v>
      </c>
      <c r="M118" s="18">
        <f>M53+M65+M82+M104+M115</f>
        <v>420243.42761904764</v>
      </c>
    </row>
    <row r="119" spans="1:13" x14ac:dyDescent="0.2">
      <c r="A119" s="6"/>
      <c r="B119" s="13"/>
      <c r="C119" s="13"/>
      <c r="D119" s="13"/>
      <c r="E119" s="21"/>
      <c r="F119" s="14"/>
      <c r="G119" s="14"/>
      <c r="H119" s="14"/>
      <c r="I119" s="15"/>
      <c r="J119" s="15"/>
      <c r="K119" s="14"/>
      <c r="L119" s="14"/>
      <c r="M119" s="14"/>
    </row>
    <row r="120" spans="1:13" x14ac:dyDescent="0.2">
      <c r="A120" s="6"/>
      <c r="B120" s="13"/>
      <c r="C120" s="13"/>
      <c r="D120" s="13"/>
      <c r="E120" s="21"/>
      <c r="F120" s="14"/>
      <c r="G120" s="14"/>
      <c r="H120" s="14"/>
      <c r="I120" s="15"/>
      <c r="J120" s="15"/>
      <c r="K120" s="14"/>
      <c r="L120" s="14"/>
      <c r="M120" s="14"/>
    </row>
    <row r="121" spans="1:13" x14ac:dyDescent="0.2">
      <c r="A121" s="6"/>
      <c r="B121" s="20"/>
      <c r="C121" s="20"/>
      <c r="D121" s="20"/>
      <c r="E121" s="19" t="s">
        <v>6</v>
      </c>
      <c r="F121" s="18">
        <v>34536.375714285823</v>
      </c>
      <c r="G121" s="18">
        <f>G33-G118</f>
        <v>-1380.8892857143073</v>
      </c>
      <c r="H121" s="18">
        <v>15705.777380952379</v>
      </c>
      <c r="I121" s="18">
        <f>I33-I118</f>
        <v>-28548.729285714333</v>
      </c>
      <c r="J121" s="18">
        <f>J33-J118</f>
        <v>68746.794404762215</v>
      </c>
      <c r="K121" s="18">
        <f>K33-K118</f>
        <v>86557.353333333333</v>
      </c>
      <c r="L121" s="18">
        <f>L33-L118</f>
        <v>83556.0168253968</v>
      </c>
      <c r="M121" s="18">
        <f>M33-M118</f>
        <v>81006.572380952362</v>
      </c>
    </row>
    <row r="122" spans="1:13" x14ac:dyDescent="0.2">
      <c r="A122" s="6"/>
      <c r="B122" s="13"/>
      <c r="C122" s="13"/>
      <c r="D122" s="13"/>
      <c r="E122" s="21"/>
      <c r="F122" s="14"/>
      <c r="G122" s="14"/>
      <c r="H122" s="14"/>
      <c r="I122" s="15"/>
      <c r="J122" s="15"/>
      <c r="K122" s="14"/>
      <c r="L122" s="14"/>
      <c r="M122" s="14"/>
    </row>
    <row r="123" spans="1:13" x14ac:dyDescent="0.2">
      <c r="A123" s="6"/>
      <c r="B123" s="13"/>
      <c r="C123" s="13"/>
      <c r="D123" s="13"/>
      <c r="E123" s="21"/>
      <c r="F123" s="14"/>
      <c r="G123" s="14"/>
      <c r="H123" s="14"/>
      <c r="I123" s="15"/>
      <c r="J123" s="15"/>
      <c r="K123" s="14"/>
      <c r="L123" s="14"/>
      <c r="M123" s="14"/>
    </row>
    <row r="124" spans="1:13" x14ac:dyDescent="0.2">
      <c r="A124" s="27"/>
      <c r="B124" s="26">
        <v>5</v>
      </c>
      <c r="C124" s="21" t="s">
        <v>5</v>
      </c>
      <c r="D124" s="13"/>
      <c r="F124" s="11"/>
      <c r="G124" s="11"/>
      <c r="H124" s="11"/>
      <c r="I124" s="8"/>
      <c r="J124" s="8"/>
      <c r="K124" s="11"/>
      <c r="L124" s="11"/>
      <c r="M124" s="11"/>
    </row>
    <row r="125" spans="1:13" x14ac:dyDescent="0.2">
      <c r="A125" s="6" t="s">
        <v>0</v>
      </c>
      <c r="B125" s="13">
        <v>86000</v>
      </c>
      <c r="C125" s="13"/>
      <c r="D125" s="13"/>
      <c r="E125" s="12" t="s">
        <v>4</v>
      </c>
      <c r="F125" s="23">
        <v>65</v>
      </c>
      <c r="G125" s="23">
        <v>11</v>
      </c>
      <c r="H125" s="23">
        <v>0</v>
      </c>
      <c r="I125" s="8">
        <v>5</v>
      </c>
      <c r="J125" s="8">
        <v>0</v>
      </c>
      <c r="K125" s="23">
        <v>0</v>
      </c>
      <c r="L125" s="23">
        <v>0</v>
      </c>
      <c r="M125" s="23">
        <v>0</v>
      </c>
    </row>
    <row r="126" spans="1:13" x14ac:dyDescent="0.2">
      <c r="A126" s="6" t="s">
        <v>0</v>
      </c>
      <c r="B126" s="25">
        <v>46000</v>
      </c>
      <c r="C126" s="13"/>
      <c r="D126" s="13"/>
      <c r="E126" s="24" t="s">
        <v>3</v>
      </c>
      <c r="F126" s="23">
        <v>0</v>
      </c>
      <c r="G126" s="23">
        <v>0</v>
      </c>
      <c r="H126" s="23">
        <v>0</v>
      </c>
      <c r="I126" s="8">
        <v>0</v>
      </c>
      <c r="J126" s="8">
        <v>0</v>
      </c>
      <c r="K126" s="23">
        <v>0</v>
      </c>
      <c r="L126" s="23">
        <v>0</v>
      </c>
      <c r="M126" s="23">
        <v>0</v>
      </c>
    </row>
    <row r="127" spans="1:13" x14ac:dyDescent="0.2">
      <c r="A127" s="6"/>
      <c r="B127" s="13"/>
      <c r="C127" s="13"/>
      <c r="D127" s="13"/>
      <c r="E127" s="12"/>
      <c r="F127" s="22"/>
      <c r="G127" s="22"/>
      <c r="H127" s="22"/>
      <c r="I127" s="9"/>
      <c r="J127" s="9"/>
      <c r="K127" s="22"/>
      <c r="L127" s="22"/>
      <c r="M127" s="22"/>
    </row>
    <row r="128" spans="1:13" x14ac:dyDescent="0.2">
      <c r="A128" s="6"/>
      <c r="B128" s="13"/>
      <c r="C128" s="13"/>
      <c r="D128" s="13"/>
      <c r="E128" s="21" t="s">
        <v>2</v>
      </c>
      <c r="F128" s="14">
        <v>65</v>
      </c>
      <c r="G128" s="14">
        <f>G125-G126</f>
        <v>11</v>
      </c>
      <c r="H128" s="14">
        <v>0</v>
      </c>
      <c r="I128" s="15">
        <f t="shared" ref="I128:M128" si="9">I125-I126</f>
        <v>5</v>
      </c>
      <c r="J128" s="15">
        <f t="shared" si="9"/>
        <v>0</v>
      </c>
      <c r="K128" s="14">
        <f t="shared" si="9"/>
        <v>0</v>
      </c>
      <c r="L128" s="14">
        <f t="shared" si="9"/>
        <v>0</v>
      </c>
      <c r="M128" s="14">
        <f t="shared" si="9"/>
        <v>0</v>
      </c>
    </row>
    <row r="129" spans="1:13" x14ac:dyDescent="0.2">
      <c r="A129" s="6"/>
      <c r="B129" s="13"/>
      <c r="C129" s="13"/>
      <c r="D129" s="13"/>
      <c r="E129" s="21"/>
      <c r="F129" s="11"/>
      <c r="G129" s="11"/>
      <c r="H129" s="11"/>
      <c r="I129" s="8"/>
      <c r="J129" s="8"/>
      <c r="K129" s="11"/>
      <c r="L129" s="11"/>
      <c r="M129" s="11"/>
    </row>
    <row r="130" spans="1:13" x14ac:dyDescent="0.2">
      <c r="A130" s="6"/>
      <c r="B130" s="13"/>
      <c r="C130" s="13"/>
      <c r="D130" s="13"/>
      <c r="E130" s="12"/>
      <c r="F130" s="11"/>
      <c r="G130" s="11"/>
      <c r="H130" s="11"/>
      <c r="I130" s="8"/>
      <c r="J130" s="8"/>
      <c r="K130" s="11"/>
      <c r="L130" s="11"/>
      <c r="M130" s="11"/>
    </row>
    <row r="131" spans="1:13" x14ac:dyDescent="0.2">
      <c r="A131" s="6"/>
      <c r="B131" s="13"/>
      <c r="C131" s="13"/>
      <c r="D131" s="13"/>
      <c r="E131" s="12"/>
      <c r="F131" s="11"/>
      <c r="G131" s="11"/>
      <c r="H131" s="11"/>
      <c r="I131" s="8"/>
      <c r="J131" s="8"/>
      <c r="K131" s="11"/>
      <c r="L131" s="11"/>
      <c r="M131" s="11"/>
    </row>
    <row r="132" spans="1:13" x14ac:dyDescent="0.2">
      <c r="A132" s="6"/>
      <c r="B132" s="20"/>
      <c r="C132" s="20"/>
      <c r="D132" s="20"/>
      <c r="E132" s="19" t="s">
        <v>1</v>
      </c>
      <c r="F132" s="18">
        <v>34601.375714285823</v>
      </c>
      <c r="G132" s="18">
        <f>G121+G128</f>
        <v>-1369.8892857143073</v>
      </c>
      <c r="H132" s="18">
        <v>15705.777380952379</v>
      </c>
      <c r="I132" s="18">
        <f t="shared" ref="I132:K132" si="10">I121+I128</f>
        <v>-28543.729285714333</v>
      </c>
      <c r="J132" s="18">
        <f t="shared" si="10"/>
        <v>68746.794404762215</v>
      </c>
      <c r="K132" s="18">
        <f t="shared" si="10"/>
        <v>86557.353333333333</v>
      </c>
      <c r="L132" s="18">
        <f>L121+L128</f>
        <v>83556.0168253968</v>
      </c>
      <c r="M132" s="18">
        <f>M121+M128</f>
        <v>81006.572380952362</v>
      </c>
    </row>
    <row r="133" spans="1:13" x14ac:dyDescent="0.2">
      <c r="A133" s="6"/>
      <c r="B133" s="17"/>
      <c r="C133" s="17"/>
      <c r="D133" s="17"/>
      <c r="E133" s="16"/>
      <c r="F133" s="14"/>
      <c r="G133" s="14"/>
      <c r="H133" s="14"/>
      <c r="I133" s="15"/>
      <c r="J133" s="15"/>
      <c r="K133" s="14"/>
      <c r="L133" s="14"/>
      <c r="M133" s="14"/>
    </row>
    <row r="134" spans="1:13" x14ac:dyDescent="0.2">
      <c r="A134" s="6"/>
      <c r="B134" s="13"/>
      <c r="C134" s="13"/>
      <c r="D134" s="13"/>
      <c r="E134" s="12"/>
      <c r="F134" s="11"/>
      <c r="G134" s="11"/>
      <c r="H134" s="11"/>
      <c r="I134" s="8"/>
      <c r="J134" s="8"/>
      <c r="K134" s="11"/>
      <c r="L134" s="11"/>
      <c r="M134" s="11"/>
    </row>
    <row r="135" spans="1:13" x14ac:dyDescent="0.2">
      <c r="A135" s="6"/>
      <c r="F135" s="7"/>
      <c r="G135" s="7"/>
      <c r="H135" s="7"/>
      <c r="I135" s="7"/>
      <c r="J135" s="7"/>
      <c r="K135" s="7"/>
      <c r="L135" s="7"/>
      <c r="M135" s="7"/>
    </row>
    <row r="136" spans="1:13" x14ac:dyDescent="0.2">
      <c r="A136" s="6"/>
      <c r="F136" s="7"/>
      <c r="G136" s="7"/>
      <c r="H136" s="7"/>
      <c r="I136" s="7"/>
      <c r="J136" s="7"/>
      <c r="K136" s="7"/>
      <c r="L136" s="7"/>
      <c r="M136" s="7"/>
    </row>
    <row r="137" spans="1:13" x14ac:dyDescent="0.2">
      <c r="A137" s="6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6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6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6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6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6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6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6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6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6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6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6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6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6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6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6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6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6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6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6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6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6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6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6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6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6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6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6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6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F176" s="4"/>
      <c r="G176" s="4"/>
      <c r="H176" s="4"/>
      <c r="I176" s="4"/>
      <c r="J176" s="4"/>
      <c r="K176" s="4"/>
      <c r="L176" s="4"/>
      <c r="M176" s="4"/>
    </row>
    <row r="177" spans="6:13" x14ac:dyDescent="0.2">
      <c r="F177" s="4"/>
      <c r="G177" s="4"/>
      <c r="H177" s="4"/>
      <c r="I177" s="4"/>
      <c r="J177" s="4"/>
      <c r="K177" s="4"/>
      <c r="L177" s="4"/>
      <c r="M177" s="4"/>
    </row>
    <row r="178" spans="6:13" x14ac:dyDescent="0.2">
      <c r="F178" s="4"/>
      <c r="G178" s="4"/>
      <c r="H178" s="4"/>
      <c r="I178" s="4"/>
      <c r="J178" s="4"/>
      <c r="K178" s="4"/>
      <c r="L178" s="4"/>
      <c r="M178" s="4"/>
    </row>
    <row r="179" spans="6:13" x14ac:dyDescent="0.2">
      <c r="F179" s="4"/>
      <c r="G179" s="4"/>
      <c r="H179" s="4"/>
      <c r="I179" s="4"/>
      <c r="J179" s="4"/>
      <c r="K179" s="4"/>
      <c r="L179" s="4"/>
      <c r="M179" s="4"/>
    </row>
    <row r="180" spans="6:13" x14ac:dyDescent="0.2">
      <c r="F180" s="4"/>
      <c r="G180" s="4"/>
      <c r="H180" s="4"/>
      <c r="I180" s="4"/>
      <c r="J180" s="4"/>
      <c r="K180" s="4"/>
      <c r="L180" s="4"/>
      <c r="M180" s="4"/>
    </row>
    <row r="181" spans="6:13" x14ac:dyDescent="0.2">
      <c r="F181" s="4"/>
      <c r="G181" s="4"/>
      <c r="H181" s="4"/>
      <c r="I181" s="4"/>
      <c r="J181" s="4"/>
      <c r="K181" s="4"/>
      <c r="L181" s="4"/>
      <c r="M181" s="4"/>
    </row>
    <row r="182" spans="6:13" x14ac:dyDescent="0.2">
      <c r="F182" s="4"/>
      <c r="G182" s="4"/>
      <c r="H182" s="4"/>
      <c r="I182" s="4"/>
      <c r="J182" s="4"/>
      <c r="K182" s="4"/>
      <c r="L182" s="4"/>
      <c r="M182" s="4"/>
    </row>
    <row r="183" spans="6:13" x14ac:dyDescent="0.2">
      <c r="F183" s="4"/>
      <c r="G183" s="4"/>
      <c r="H183" s="4"/>
      <c r="I183" s="4"/>
      <c r="J183" s="4"/>
      <c r="K183" s="4"/>
      <c r="L183" s="4"/>
      <c r="M183" s="4"/>
    </row>
    <row r="184" spans="6:13" x14ac:dyDescent="0.2">
      <c r="F184" s="4"/>
      <c r="G184" s="4"/>
      <c r="H184" s="4"/>
      <c r="I184" s="4"/>
      <c r="J184" s="4"/>
      <c r="K184" s="4"/>
      <c r="L184" s="4"/>
      <c r="M184" s="4"/>
    </row>
    <row r="185" spans="6:13" x14ac:dyDescent="0.2">
      <c r="F185" s="4"/>
      <c r="G185" s="4"/>
      <c r="H185" s="4"/>
      <c r="I185" s="4"/>
      <c r="J185" s="4"/>
      <c r="K185" s="4"/>
      <c r="L185" s="4"/>
      <c r="M185" s="4"/>
    </row>
    <row r="186" spans="6:13" x14ac:dyDescent="0.2">
      <c r="F186" s="4"/>
      <c r="G186" s="4"/>
      <c r="H186" s="4"/>
      <c r="I186" s="4"/>
      <c r="J186" s="4"/>
      <c r="K186" s="4"/>
      <c r="L186" s="4"/>
      <c r="M186" s="4"/>
    </row>
    <row r="187" spans="6:13" x14ac:dyDescent="0.2">
      <c r="F187" s="4"/>
      <c r="G187" s="4"/>
      <c r="H187" s="4"/>
      <c r="I187" s="4"/>
      <c r="J187" s="4"/>
      <c r="K187" s="4"/>
      <c r="L187" s="4"/>
      <c r="M187" s="4"/>
    </row>
    <row r="188" spans="6:13" x14ac:dyDescent="0.2">
      <c r="F188" s="4"/>
      <c r="G188" s="4"/>
      <c r="H188" s="4"/>
      <c r="I188" s="4"/>
      <c r="J188" s="4"/>
      <c r="K188" s="4"/>
      <c r="L188" s="4"/>
      <c r="M188" s="4"/>
    </row>
    <row r="189" spans="6:13" x14ac:dyDescent="0.2">
      <c r="F189" s="4"/>
      <c r="G189" s="4"/>
      <c r="H189" s="4"/>
      <c r="I189" s="4"/>
      <c r="J189" s="4"/>
      <c r="K189" s="4"/>
      <c r="L189" s="4"/>
      <c r="M189" s="4"/>
    </row>
    <row r="190" spans="6:13" x14ac:dyDescent="0.2">
      <c r="F190" s="4"/>
      <c r="G190" s="4"/>
      <c r="H190" s="4"/>
      <c r="I190" s="4"/>
      <c r="J190" s="4"/>
      <c r="K190" s="4"/>
      <c r="L190" s="4"/>
      <c r="M190" s="4"/>
    </row>
    <row r="191" spans="6:13" x14ac:dyDescent="0.2">
      <c r="F191" s="4"/>
      <c r="G191" s="4"/>
      <c r="H191" s="4"/>
      <c r="I191" s="4"/>
      <c r="J191" s="4"/>
      <c r="K191" s="4"/>
      <c r="L191" s="4"/>
      <c r="M191" s="4"/>
    </row>
    <row r="192" spans="6:13" x14ac:dyDescent="0.2">
      <c r="F192" s="4"/>
      <c r="G192" s="4"/>
      <c r="H192" s="4"/>
      <c r="I192" s="4"/>
      <c r="J192" s="4"/>
      <c r="K192" s="4"/>
      <c r="L192" s="4"/>
      <c r="M192" s="4"/>
    </row>
    <row r="193" spans="6:13" x14ac:dyDescent="0.2">
      <c r="F193" s="4"/>
      <c r="G193" s="4"/>
      <c r="H193" s="4"/>
      <c r="I193" s="4"/>
      <c r="J193" s="4"/>
      <c r="K193" s="4"/>
      <c r="L193" s="4"/>
      <c r="M193" s="4"/>
    </row>
    <row r="194" spans="6:13" x14ac:dyDescent="0.2">
      <c r="F194" s="4"/>
      <c r="G194" s="4"/>
      <c r="H194" s="4"/>
      <c r="I194" s="4"/>
      <c r="J194" s="4"/>
      <c r="K194" s="4"/>
      <c r="L194" s="4"/>
      <c r="M194" s="4"/>
    </row>
    <row r="195" spans="6:13" x14ac:dyDescent="0.2">
      <c r="F195" s="4"/>
      <c r="G195" s="4"/>
      <c r="H195" s="4"/>
      <c r="I195" s="4"/>
      <c r="J195" s="4"/>
      <c r="K195" s="4"/>
      <c r="L195" s="4"/>
      <c r="M195" s="4"/>
    </row>
    <row r="196" spans="6:13" x14ac:dyDescent="0.2">
      <c r="F196" s="4"/>
      <c r="G196" s="4"/>
      <c r="H196" s="4"/>
      <c r="I196" s="4"/>
      <c r="J196" s="4"/>
      <c r="K196" s="4"/>
      <c r="L196" s="4"/>
      <c r="M196" s="4"/>
    </row>
    <row r="197" spans="6:13" x14ac:dyDescent="0.2">
      <c r="F197" s="4"/>
      <c r="G197" s="4"/>
      <c r="H197" s="4"/>
      <c r="I197" s="4"/>
      <c r="J197" s="4"/>
      <c r="K197" s="4"/>
      <c r="L197" s="4"/>
      <c r="M197" s="4"/>
    </row>
    <row r="198" spans="6:13" x14ac:dyDescent="0.2">
      <c r="F198" s="4"/>
      <c r="G198" s="4"/>
      <c r="H198" s="4"/>
      <c r="I198" s="4"/>
      <c r="J198" s="4"/>
      <c r="K198" s="4"/>
      <c r="L198" s="4"/>
      <c r="M198" s="4"/>
    </row>
    <row r="199" spans="6:13" x14ac:dyDescent="0.2">
      <c r="F199" s="4"/>
      <c r="G199" s="4"/>
      <c r="H199" s="4"/>
      <c r="I199" s="4"/>
      <c r="J199" s="4"/>
      <c r="K199" s="4"/>
      <c r="L199" s="4"/>
      <c r="M199" s="4"/>
    </row>
    <row r="200" spans="6:13" x14ac:dyDescent="0.2">
      <c r="F200" s="4"/>
      <c r="G200" s="4"/>
      <c r="H200" s="4"/>
      <c r="I200" s="4"/>
      <c r="J200" s="4"/>
      <c r="K200" s="4"/>
      <c r="L200" s="4"/>
      <c r="M200" s="4"/>
    </row>
    <row r="201" spans="6:13" x14ac:dyDescent="0.2">
      <c r="F201" s="4"/>
      <c r="G201" s="4"/>
      <c r="H201" s="4"/>
      <c r="I201" s="4"/>
      <c r="J201" s="4"/>
      <c r="K201" s="4"/>
      <c r="L201" s="4"/>
      <c r="M201" s="4"/>
    </row>
    <row r="202" spans="6:13" x14ac:dyDescent="0.2">
      <c r="F202" s="4"/>
      <c r="G202" s="4"/>
      <c r="H202" s="4"/>
      <c r="I202" s="4"/>
      <c r="J202" s="4"/>
      <c r="K202" s="4"/>
      <c r="L202" s="4"/>
      <c r="M202" s="4"/>
    </row>
    <row r="203" spans="6:13" x14ac:dyDescent="0.2">
      <c r="F203" s="4"/>
      <c r="G203" s="4"/>
      <c r="H203" s="4"/>
      <c r="I203" s="4"/>
      <c r="J203" s="4"/>
      <c r="K203" s="4"/>
      <c r="L203" s="4"/>
      <c r="M203" s="4"/>
    </row>
    <row r="204" spans="6:13" x14ac:dyDescent="0.2">
      <c r="F204" s="4"/>
      <c r="G204" s="4"/>
      <c r="H204" s="4"/>
      <c r="I204" s="4"/>
      <c r="J204" s="4"/>
      <c r="K204" s="4"/>
      <c r="L204" s="4"/>
      <c r="M204" s="4"/>
    </row>
    <row r="205" spans="6:13" x14ac:dyDescent="0.2">
      <c r="F205" s="4"/>
      <c r="G205" s="4"/>
      <c r="H205" s="4"/>
      <c r="I205" s="4"/>
      <c r="J205" s="4"/>
      <c r="K205" s="4"/>
      <c r="L205" s="4"/>
      <c r="M205" s="4"/>
    </row>
    <row r="206" spans="6:13" x14ac:dyDescent="0.2">
      <c r="F206" s="4"/>
      <c r="G206" s="4"/>
      <c r="H206" s="4"/>
      <c r="I206" s="4"/>
      <c r="J206" s="4"/>
      <c r="K206" s="4"/>
      <c r="L206" s="4"/>
      <c r="M206" s="4"/>
    </row>
    <row r="207" spans="6:13" x14ac:dyDescent="0.2">
      <c r="F207" s="4"/>
      <c r="G207" s="4"/>
      <c r="H207" s="4"/>
      <c r="I207" s="4"/>
      <c r="J207" s="4"/>
      <c r="K207" s="4"/>
      <c r="L207" s="4"/>
      <c r="M207" s="4"/>
    </row>
    <row r="208" spans="6:13" x14ac:dyDescent="0.2">
      <c r="F208" s="4"/>
      <c r="G208" s="4"/>
      <c r="H208" s="4"/>
      <c r="I208" s="4"/>
      <c r="J208" s="4"/>
      <c r="K208" s="4"/>
      <c r="L208" s="4"/>
      <c r="M208" s="4"/>
    </row>
    <row r="209" spans="6:13" x14ac:dyDescent="0.2">
      <c r="F209" s="4"/>
      <c r="G209" s="4"/>
      <c r="H209" s="4"/>
      <c r="I209" s="4"/>
      <c r="J209" s="4"/>
      <c r="K209" s="4"/>
      <c r="L209" s="4"/>
      <c r="M209" s="4"/>
    </row>
    <row r="210" spans="6:13" x14ac:dyDescent="0.2">
      <c r="F210" s="4"/>
      <c r="G210" s="4"/>
      <c r="H210" s="4"/>
      <c r="I210" s="4"/>
      <c r="J210" s="4"/>
      <c r="K210" s="4"/>
      <c r="L210" s="4"/>
      <c r="M210" s="4"/>
    </row>
    <row r="211" spans="6:13" x14ac:dyDescent="0.2">
      <c r="F211" s="4"/>
      <c r="G211" s="4"/>
      <c r="H211" s="4"/>
      <c r="I211" s="4"/>
      <c r="J211" s="4"/>
      <c r="K211" s="4"/>
      <c r="L211" s="4"/>
      <c r="M211" s="4"/>
    </row>
    <row r="212" spans="6:13" x14ac:dyDescent="0.2">
      <c r="F212" s="4"/>
      <c r="G212" s="4"/>
      <c r="H212" s="4"/>
      <c r="I212" s="4"/>
      <c r="J212" s="4"/>
      <c r="K212" s="4"/>
      <c r="L212" s="4"/>
      <c r="M212" s="4"/>
    </row>
    <row r="213" spans="6:13" x14ac:dyDescent="0.2">
      <c r="F213" s="4"/>
      <c r="G213" s="4"/>
      <c r="H213" s="4"/>
      <c r="I213" s="4"/>
      <c r="J213" s="4"/>
      <c r="K213" s="4"/>
      <c r="L213" s="4"/>
      <c r="M213" s="4"/>
    </row>
    <row r="214" spans="6:13" x14ac:dyDescent="0.2">
      <c r="F214" s="4"/>
      <c r="G214" s="4"/>
      <c r="H214" s="4"/>
      <c r="I214" s="4"/>
      <c r="J214" s="4"/>
      <c r="K214" s="4"/>
      <c r="L214" s="4"/>
      <c r="M214" s="4"/>
    </row>
    <row r="215" spans="6:13" x14ac:dyDescent="0.2">
      <c r="F215" s="4"/>
      <c r="G215" s="4"/>
      <c r="H215" s="4"/>
      <c r="I215" s="4"/>
      <c r="J215" s="4"/>
      <c r="K215" s="4"/>
      <c r="L215" s="4"/>
      <c r="M215" s="4"/>
    </row>
    <row r="216" spans="6:13" x14ac:dyDescent="0.2">
      <c r="F216" s="4"/>
      <c r="G216" s="4"/>
      <c r="H216" s="4"/>
      <c r="I216" s="4"/>
      <c r="J216" s="4"/>
      <c r="K216" s="4"/>
      <c r="L216" s="4"/>
      <c r="M216" s="4"/>
    </row>
    <row r="217" spans="6:13" x14ac:dyDescent="0.2">
      <c r="F217" s="4"/>
      <c r="G217" s="4"/>
      <c r="H217" s="4"/>
      <c r="I217" s="4"/>
      <c r="J217" s="4"/>
      <c r="K217" s="4"/>
      <c r="L217" s="4"/>
      <c r="M217" s="4"/>
    </row>
    <row r="218" spans="6:13" x14ac:dyDescent="0.2">
      <c r="F218" s="4"/>
      <c r="G218" s="4"/>
      <c r="H218" s="4"/>
      <c r="I218" s="4"/>
      <c r="J218" s="4"/>
      <c r="K218" s="4"/>
      <c r="L218" s="4"/>
      <c r="M218" s="4"/>
    </row>
    <row r="219" spans="6:13" x14ac:dyDescent="0.2">
      <c r="F219" s="4"/>
      <c r="G219" s="4"/>
      <c r="H219" s="4"/>
      <c r="I219" s="4"/>
      <c r="J219" s="4"/>
      <c r="K219" s="4"/>
      <c r="L219" s="4"/>
      <c r="M219" s="4"/>
    </row>
    <row r="220" spans="6:13" x14ac:dyDescent="0.2">
      <c r="F220" s="4"/>
      <c r="G220" s="4"/>
      <c r="H220" s="4"/>
      <c r="I220" s="4"/>
      <c r="J220" s="4"/>
      <c r="K220" s="4"/>
      <c r="L220" s="4"/>
      <c r="M220" s="4"/>
    </row>
    <row r="221" spans="6:13" x14ac:dyDescent="0.2">
      <c r="F221" s="4"/>
      <c r="G221" s="4"/>
      <c r="H221" s="4"/>
      <c r="I221" s="4"/>
      <c r="J221" s="4"/>
      <c r="K221" s="4"/>
      <c r="L221" s="4"/>
      <c r="M221" s="4"/>
    </row>
    <row r="222" spans="6:13" x14ac:dyDescent="0.2">
      <c r="F222" s="4"/>
      <c r="G222" s="4"/>
      <c r="H222" s="4"/>
      <c r="I222" s="4"/>
      <c r="J222" s="4"/>
      <c r="K222" s="4"/>
      <c r="L222" s="4"/>
      <c r="M222" s="4"/>
    </row>
    <row r="223" spans="6:13" x14ac:dyDescent="0.2">
      <c r="F223" s="4"/>
      <c r="G223" s="4"/>
      <c r="H223" s="4"/>
      <c r="I223" s="4"/>
      <c r="J223" s="4"/>
      <c r="K223" s="4"/>
      <c r="L223" s="4"/>
      <c r="M223" s="4"/>
    </row>
    <row r="224" spans="6:13" x14ac:dyDescent="0.2">
      <c r="F224" s="4"/>
      <c r="G224" s="4"/>
      <c r="H224" s="4"/>
      <c r="I224" s="4"/>
      <c r="J224" s="4"/>
      <c r="K224" s="4"/>
      <c r="L224" s="4"/>
      <c r="M224" s="4"/>
    </row>
    <row r="225" spans="6:13" x14ac:dyDescent="0.2">
      <c r="F225" s="4"/>
      <c r="G225" s="4"/>
      <c r="H225" s="4"/>
      <c r="I225" s="4"/>
      <c r="J225" s="4"/>
      <c r="K225" s="4"/>
      <c r="L225" s="4"/>
      <c r="M225" s="4"/>
    </row>
    <row r="226" spans="6:13" x14ac:dyDescent="0.2">
      <c r="F226" s="4"/>
      <c r="G226" s="4"/>
      <c r="H226" s="4"/>
      <c r="I226" s="4"/>
      <c r="J226" s="4"/>
      <c r="K226" s="4"/>
      <c r="L226" s="4"/>
      <c r="M226" s="4"/>
    </row>
    <row r="227" spans="6:13" x14ac:dyDescent="0.2">
      <c r="F227" s="4"/>
      <c r="G227" s="4"/>
      <c r="H227" s="4"/>
      <c r="I227" s="4"/>
      <c r="J227" s="4"/>
      <c r="K227" s="4"/>
      <c r="L227" s="4"/>
      <c r="M227" s="4"/>
    </row>
    <row r="228" spans="6:13" x14ac:dyDescent="0.2">
      <c r="F228" s="4"/>
      <c r="G228" s="4"/>
      <c r="H228" s="4"/>
      <c r="I228" s="4"/>
      <c r="J228" s="4"/>
      <c r="K228" s="4"/>
      <c r="L228" s="4"/>
      <c r="M228" s="4"/>
    </row>
    <row r="229" spans="6:13" x14ac:dyDescent="0.2">
      <c r="F229" s="4"/>
      <c r="G229" s="4"/>
      <c r="H229" s="4"/>
      <c r="I229" s="4"/>
      <c r="J229" s="4"/>
      <c r="K229" s="4"/>
      <c r="L229" s="4"/>
      <c r="M229" s="4"/>
    </row>
    <row r="230" spans="6:13" x14ac:dyDescent="0.2">
      <c r="F230" s="4"/>
      <c r="G230" s="4"/>
      <c r="H230" s="4"/>
      <c r="I230" s="4"/>
      <c r="J230" s="4"/>
      <c r="K230" s="4"/>
      <c r="L230" s="4"/>
      <c r="M230" s="4"/>
    </row>
    <row r="231" spans="6:13" x14ac:dyDescent="0.2">
      <c r="F231" s="4"/>
      <c r="G231" s="4"/>
      <c r="H231" s="4"/>
      <c r="I231" s="4"/>
      <c r="J231" s="4"/>
      <c r="K231" s="4"/>
      <c r="L231" s="4"/>
      <c r="M231" s="4"/>
    </row>
    <row r="232" spans="6:13" x14ac:dyDescent="0.2">
      <c r="F232" s="4"/>
      <c r="G232" s="4"/>
      <c r="H232" s="4"/>
      <c r="I232" s="4"/>
      <c r="J232" s="4"/>
      <c r="K232" s="4"/>
      <c r="L232" s="4"/>
      <c r="M232" s="4"/>
    </row>
    <row r="233" spans="6:13" x14ac:dyDescent="0.2">
      <c r="F233" s="4"/>
      <c r="G233" s="4"/>
      <c r="H233" s="4"/>
      <c r="I233" s="4"/>
      <c r="J233" s="4"/>
      <c r="K233" s="4"/>
      <c r="L233" s="4"/>
      <c r="M233" s="4"/>
    </row>
    <row r="234" spans="6:13" x14ac:dyDescent="0.2">
      <c r="F234" s="4"/>
      <c r="G234" s="4"/>
      <c r="H234" s="4"/>
      <c r="I234" s="4"/>
      <c r="J234" s="4"/>
      <c r="K234" s="4"/>
      <c r="L234" s="4"/>
      <c r="M234" s="4"/>
    </row>
    <row r="235" spans="6:13" x14ac:dyDescent="0.2">
      <c r="F235" s="4"/>
      <c r="G235" s="4"/>
      <c r="H235" s="4"/>
      <c r="I235" s="4"/>
      <c r="J235" s="4"/>
      <c r="K235" s="4"/>
      <c r="L235" s="4"/>
      <c r="M235" s="4"/>
    </row>
    <row r="236" spans="6:13" x14ac:dyDescent="0.2">
      <c r="F236" s="4"/>
      <c r="G236" s="4"/>
      <c r="H236" s="4"/>
      <c r="I236" s="4"/>
      <c r="J236" s="4"/>
      <c r="K236" s="4"/>
      <c r="L236" s="4"/>
      <c r="M236" s="4"/>
    </row>
    <row r="237" spans="6:13" x14ac:dyDescent="0.2">
      <c r="F237" s="4"/>
      <c r="G237" s="4"/>
      <c r="H237" s="4"/>
      <c r="I237" s="4"/>
      <c r="J237" s="4"/>
      <c r="K237" s="4"/>
      <c r="L237" s="4"/>
      <c r="M237" s="4"/>
    </row>
    <row r="238" spans="6:13" x14ac:dyDescent="0.2">
      <c r="F238" s="4"/>
      <c r="G238" s="4"/>
      <c r="H238" s="4"/>
      <c r="I238" s="4"/>
      <c r="J238" s="4"/>
      <c r="K238" s="4"/>
      <c r="L238" s="4"/>
      <c r="M238" s="4"/>
    </row>
    <row r="239" spans="6:13" x14ac:dyDescent="0.2">
      <c r="F239" s="4"/>
      <c r="G239" s="4"/>
      <c r="H239" s="4"/>
      <c r="I239" s="4"/>
      <c r="J239" s="4"/>
      <c r="K239" s="4"/>
      <c r="L239" s="4"/>
      <c r="M239" s="4"/>
    </row>
    <row r="240" spans="6:13" x14ac:dyDescent="0.2">
      <c r="F240" s="4"/>
      <c r="G240" s="4"/>
      <c r="H240" s="4"/>
      <c r="I240" s="4"/>
      <c r="J240" s="4"/>
      <c r="K240" s="4"/>
      <c r="L240" s="4"/>
      <c r="M240" s="4"/>
    </row>
    <row r="241" spans="6:13" x14ac:dyDescent="0.2">
      <c r="F241" s="4"/>
      <c r="G241" s="4"/>
      <c r="H241" s="4"/>
      <c r="I241" s="4"/>
      <c r="J241" s="4"/>
      <c r="K241" s="4"/>
      <c r="L241" s="4"/>
      <c r="M241" s="4"/>
    </row>
    <row r="242" spans="6:13" x14ac:dyDescent="0.2">
      <c r="F242" s="4"/>
      <c r="G242" s="4"/>
      <c r="H242" s="4"/>
      <c r="I242" s="4"/>
      <c r="J242" s="4"/>
      <c r="K242" s="4"/>
      <c r="L242" s="4"/>
      <c r="M242" s="4"/>
    </row>
    <row r="243" spans="6:13" x14ac:dyDescent="0.2">
      <c r="F243" s="4"/>
      <c r="G243" s="4"/>
      <c r="H243" s="4"/>
      <c r="I243" s="4"/>
      <c r="J243" s="4"/>
      <c r="K243" s="4"/>
      <c r="L243" s="4"/>
      <c r="M243" s="4"/>
    </row>
    <row r="244" spans="6:13" x14ac:dyDescent="0.2">
      <c r="F244" s="4"/>
      <c r="G244" s="4"/>
      <c r="H244" s="4"/>
      <c r="I244" s="4"/>
      <c r="J244" s="4"/>
      <c r="K244" s="4"/>
      <c r="L244" s="4"/>
      <c r="M244" s="4"/>
    </row>
    <row r="245" spans="6:13" x14ac:dyDescent="0.2">
      <c r="F245" s="4"/>
      <c r="G245" s="4"/>
      <c r="H245" s="4"/>
      <c r="I245" s="4"/>
      <c r="J245" s="4"/>
      <c r="K245" s="4"/>
      <c r="L245" s="4"/>
      <c r="M245" s="4"/>
    </row>
    <row r="246" spans="6:13" x14ac:dyDescent="0.2">
      <c r="F246" s="4"/>
      <c r="G246" s="4"/>
      <c r="H246" s="4"/>
      <c r="I246" s="4"/>
      <c r="J246" s="4"/>
      <c r="K246" s="4"/>
      <c r="L246" s="4"/>
      <c r="M246" s="4"/>
    </row>
    <row r="247" spans="6:13" x14ac:dyDescent="0.2">
      <c r="F247" s="4"/>
      <c r="G247" s="4"/>
      <c r="H247" s="4"/>
      <c r="I247" s="4"/>
      <c r="J247" s="4"/>
      <c r="K247" s="4"/>
      <c r="L247" s="4"/>
      <c r="M247" s="4"/>
    </row>
    <row r="248" spans="6:13" x14ac:dyDescent="0.2">
      <c r="F248" s="4"/>
      <c r="G248" s="4"/>
      <c r="H248" s="4"/>
      <c r="I248" s="4"/>
      <c r="J248" s="4"/>
      <c r="K248" s="4"/>
      <c r="L248" s="4"/>
      <c r="M248" s="4"/>
    </row>
    <row r="249" spans="6:13" x14ac:dyDescent="0.2">
      <c r="F249" s="4"/>
      <c r="G249" s="4"/>
      <c r="H249" s="4"/>
      <c r="I249" s="4"/>
      <c r="J249" s="4"/>
      <c r="K249" s="4"/>
      <c r="L249" s="4"/>
      <c r="M249" s="4"/>
    </row>
    <row r="250" spans="6:13" x14ac:dyDescent="0.2">
      <c r="F250" s="4"/>
      <c r="G250" s="4"/>
      <c r="H250" s="4"/>
      <c r="I250" s="4"/>
      <c r="J250" s="4"/>
      <c r="K250" s="4"/>
      <c r="L250" s="4"/>
      <c r="M250" s="4"/>
    </row>
    <row r="251" spans="6:13" x14ac:dyDescent="0.2">
      <c r="F251" s="4"/>
      <c r="G251" s="4"/>
      <c r="H251" s="4"/>
      <c r="I251" s="4"/>
      <c r="J251" s="4"/>
      <c r="K251" s="4"/>
      <c r="L251" s="4"/>
      <c r="M251" s="4"/>
    </row>
    <row r="252" spans="6:13" x14ac:dyDescent="0.2">
      <c r="F252" s="4"/>
      <c r="G252" s="4"/>
      <c r="H252" s="4"/>
      <c r="I252" s="4"/>
      <c r="J252" s="4"/>
      <c r="K252" s="4"/>
      <c r="L252" s="4"/>
      <c r="M252" s="4"/>
    </row>
    <row r="253" spans="6:13" x14ac:dyDescent="0.2">
      <c r="F253" s="4"/>
      <c r="G253" s="4"/>
      <c r="H253" s="4"/>
      <c r="I253" s="4"/>
      <c r="J253" s="4"/>
      <c r="K253" s="4"/>
      <c r="L253" s="4"/>
      <c r="M253" s="4"/>
    </row>
    <row r="254" spans="6:13" x14ac:dyDescent="0.2">
      <c r="F254" s="4"/>
      <c r="G254" s="4"/>
      <c r="H254" s="4"/>
      <c r="I254" s="4"/>
      <c r="J254" s="4"/>
      <c r="K254" s="4"/>
      <c r="L254" s="4"/>
      <c r="M254" s="4"/>
    </row>
    <row r="255" spans="6:13" x14ac:dyDescent="0.2">
      <c r="F255" s="4"/>
      <c r="G255" s="4"/>
      <c r="H255" s="4"/>
      <c r="I255" s="4"/>
      <c r="J255" s="4"/>
      <c r="K255" s="4"/>
      <c r="L255" s="4"/>
      <c r="M255" s="4"/>
    </row>
    <row r="256" spans="6:13" x14ac:dyDescent="0.2">
      <c r="F256" s="4"/>
      <c r="G256" s="4"/>
      <c r="H256" s="4"/>
      <c r="I256" s="4"/>
      <c r="J256" s="4"/>
      <c r="K256" s="4"/>
      <c r="L256" s="4"/>
      <c r="M256" s="4"/>
    </row>
    <row r="257" spans="6:13" x14ac:dyDescent="0.2">
      <c r="F257" s="4"/>
      <c r="G257" s="4"/>
      <c r="H257" s="4"/>
      <c r="I257" s="4"/>
      <c r="J257" s="4"/>
      <c r="K257" s="4"/>
      <c r="L257" s="4"/>
      <c r="M257" s="4"/>
    </row>
    <row r="258" spans="6:13" x14ac:dyDescent="0.2">
      <c r="F258" s="4"/>
      <c r="G258" s="4"/>
      <c r="H258" s="4"/>
      <c r="I258" s="4"/>
      <c r="J258" s="4"/>
      <c r="K258" s="4"/>
      <c r="L258" s="4"/>
      <c r="M258" s="4"/>
    </row>
    <row r="259" spans="6:13" x14ac:dyDescent="0.2">
      <c r="F259" s="4"/>
      <c r="G259" s="4"/>
      <c r="H259" s="4"/>
      <c r="I259" s="4"/>
      <c r="J259" s="4"/>
      <c r="K259" s="4"/>
      <c r="L259" s="4"/>
      <c r="M259" s="4"/>
    </row>
    <row r="260" spans="6:13" x14ac:dyDescent="0.2">
      <c r="F260" s="4"/>
      <c r="G260" s="4"/>
      <c r="H260" s="4"/>
      <c r="I260" s="4"/>
      <c r="J260" s="4"/>
      <c r="K260" s="4"/>
      <c r="L260" s="4"/>
      <c r="M260" s="4"/>
    </row>
    <row r="261" spans="6:13" x14ac:dyDescent="0.2">
      <c r="F261" s="4"/>
      <c r="G261" s="4"/>
      <c r="H261" s="4"/>
      <c r="I261" s="4"/>
      <c r="J261" s="4"/>
      <c r="K261" s="4"/>
      <c r="L261" s="4"/>
      <c r="M261" s="4"/>
    </row>
    <row r="262" spans="6:13" x14ac:dyDescent="0.2">
      <c r="F262" s="4"/>
      <c r="G262" s="4"/>
      <c r="H262" s="4"/>
      <c r="I262" s="4"/>
      <c r="J262" s="4"/>
      <c r="K262" s="4"/>
      <c r="L262" s="4"/>
      <c r="M262" s="4"/>
    </row>
    <row r="263" spans="6:13" x14ac:dyDescent="0.2">
      <c r="F263" s="4"/>
      <c r="G263" s="4"/>
      <c r="H263" s="4"/>
      <c r="I263" s="4"/>
      <c r="J263" s="4"/>
      <c r="K263" s="4"/>
      <c r="L263" s="4"/>
      <c r="M263" s="4"/>
    </row>
    <row r="264" spans="6:13" x14ac:dyDescent="0.2">
      <c r="F264" s="4"/>
      <c r="G264" s="4"/>
      <c r="H264" s="4"/>
      <c r="I264" s="4"/>
      <c r="J264" s="4"/>
      <c r="K264" s="4"/>
      <c r="L264" s="4"/>
      <c r="M264" s="4"/>
    </row>
    <row r="265" spans="6:13" x14ac:dyDescent="0.2">
      <c r="F265" s="4"/>
      <c r="G265" s="4"/>
      <c r="H265" s="4"/>
      <c r="I265" s="4"/>
      <c r="J265" s="4"/>
      <c r="K265" s="4"/>
      <c r="L265" s="4"/>
      <c r="M265" s="4"/>
    </row>
    <row r="266" spans="6:13" x14ac:dyDescent="0.2">
      <c r="F266" s="4"/>
      <c r="G266" s="4"/>
      <c r="H266" s="4"/>
      <c r="I266" s="4"/>
      <c r="J266" s="4"/>
      <c r="K266" s="4"/>
      <c r="L266" s="4"/>
      <c r="M266" s="4"/>
    </row>
    <row r="267" spans="6:13" x14ac:dyDescent="0.2">
      <c r="F267" s="4"/>
      <c r="G267" s="4"/>
      <c r="H267" s="4"/>
      <c r="I267" s="4"/>
      <c r="J267" s="4"/>
      <c r="K267" s="4"/>
      <c r="L267" s="4"/>
      <c r="M267" s="4"/>
    </row>
    <row r="268" spans="6:13" x14ac:dyDescent="0.2">
      <c r="F268" s="4"/>
      <c r="G268" s="4"/>
      <c r="H268" s="4"/>
      <c r="I268" s="4"/>
      <c r="J268" s="4"/>
      <c r="K268" s="4"/>
      <c r="L268" s="4"/>
      <c r="M268" s="4"/>
    </row>
    <row r="269" spans="6:13" x14ac:dyDescent="0.2">
      <c r="F269" s="4"/>
      <c r="G269" s="4"/>
      <c r="H269" s="4"/>
      <c r="I269" s="4"/>
      <c r="J269" s="4"/>
      <c r="K269" s="4"/>
      <c r="L269" s="4"/>
      <c r="M269" s="4"/>
    </row>
    <row r="270" spans="6:13" x14ac:dyDescent="0.2">
      <c r="F270" s="4"/>
      <c r="G270" s="4"/>
      <c r="H270" s="4"/>
      <c r="I270" s="4"/>
      <c r="J270" s="4"/>
      <c r="K270" s="4"/>
      <c r="L270" s="4"/>
      <c r="M270" s="4"/>
    </row>
    <row r="271" spans="6:13" x14ac:dyDescent="0.2">
      <c r="F271" s="4"/>
      <c r="G271" s="4"/>
      <c r="H271" s="4"/>
      <c r="I271" s="4"/>
      <c r="J271" s="4"/>
      <c r="K271" s="4"/>
      <c r="L271" s="4"/>
      <c r="M271" s="4"/>
    </row>
    <row r="272" spans="6:13" x14ac:dyDescent="0.2">
      <c r="F272" s="4"/>
      <c r="G272" s="4"/>
      <c r="H272" s="4"/>
      <c r="I272" s="4"/>
      <c r="J272" s="4"/>
      <c r="K272" s="4"/>
      <c r="L272" s="4"/>
      <c r="M272" s="4"/>
    </row>
    <row r="273" spans="6:13" x14ac:dyDescent="0.2">
      <c r="F273" s="4"/>
      <c r="G273" s="4"/>
      <c r="H273" s="4"/>
      <c r="I273" s="4"/>
      <c r="J273" s="4"/>
      <c r="K273" s="4"/>
      <c r="L273" s="4"/>
      <c r="M273" s="4"/>
    </row>
    <row r="274" spans="6:13" x14ac:dyDescent="0.2">
      <c r="F274" s="4"/>
      <c r="G274" s="4"/>
      <c r="H274" s="4"/>
      <c r="I274" s="4"/>
      <c r="J274" s="4"/>
      <c r="K274" s="4"/>
      <c r="L274" s="4"/>
      <c r="M274" s="4"/>
    </row>
    <row r="275" spans="6:13" x14ac:dyDescent="0.2">
      <c r="F275" s="4"/>
      <c r="G275" s="4"/>
      <c r="H275" s="4"/>
      <c r="I275" s="4"/>
      <c r="J275" s="4"/>
      <c r="K275" s="4"/>
      <c r="L275" s="4"/>
      <c r="M275" s="4"/>
    </row>
    <row r="276" spans="6:13" x14ac:dyDescent="0.2">
      <c r="F276" s="4"/>
      <c r="G276" s="4"/>
      <c r="H276" s="4"/>
      <c r="I276" s="4"/>
      <c r="J276" s="4"/>
      <c r="K276" s="4"/>
      <c r="L276" s="4"/>
      <c r="M276" s="4"/>
    </row>
    <row r="277" spans="6:13" x14ac:dyDescent="0.2">
      <c r="F277" s="4"/>
      <c r="G277" s="4"/>
      <c r="H277" s="4"/>
      <c r="I277" s="4"/>
      <c r="J277" s="4"/>
      <c r="K277" s="4"/>
      <c r="L277" s="4"/>
      <c r="M277" s="4"/>
    </row>
    <row r="278" spans="6:13" x14ac:dyDescent="0.2">
      <c r="F278" s="4"/>
      <c r="G278" s="4"/>
      <c r="H278" s="4"/>
      <c r="I278" s="4"/>
      <c r="J278" s="4"/>
      <c r="K278" s="4"/>
      <c r="L278" s="4"/>
      <c r="M278" s="4"/>
    </row>
    <row r="279" spans="6:13" x14ac:dyDescent="0.2">
      <c r="F279" s="4"/>
      <c r="G279" s="4"/>
      <c r="H279" s="4"/>
      <c r="I279" s="4"/>
      <c r="J279" s="4"/>
      <c r="K279" s="4"/>
      <c r="L279" s="4"/>
      <c r="M279" s="4"/>
    </row>
    <row r="280" spans="6:13" x14ac:dyDescent="0.2">
      <c r="F280" s="4"/>
      <c r="G280" s="4"/>
      <c r="H280" s="4"/>
      <c r="I280" s="4"/>
      <c r="J280" s="4"/>
      <c r="K280" s="4"/>
      <c r="L280" s="4"/>
      <c r="M280" s="4"/>
    </row>
    <row r="281" spans="6:13" x14ac:dyDescent="0.2">
      <c r="F281" s="4"/>
      <c r="G281" s="4"/>
      <c r="H281" s="4"/>
      <c r="I281" s="4"/>
      <c r="J281" s="4"/>
      <c r="K281" s="4"/>
      <c r="L281" s="4"/>
      <c r="M281" s="4"/>
    </row>
    <row r="282" spans="6:13" x14ac:dyDescent="0.2">
      <c r="F282" s="4"/>
      <c r="G282" s="4"/>
      <c r="H282" s="4"/>
      <c r="I282" s="4"/>
      <c r="J282" s="4"/>
      <c r="K282" s="4"/>
      <c r="L282" s="4"/>
      <c r="M282" s="4"/>
    </row>
    <row r="283" spans="6:13" x14ac:dyDescent="0.2">
      <c r="F283" s="4"/>
      <c r="G283" s="4"/>
      <c r="H283" s="4"/>
      <c r="I283" s="4"/>
      <c r="J283" s="4"/>
      <c r="K283" s="4"/>
      <c r="L283" s="4"/>
      <c r="M283" s="4"/>
    </row>
    <row r="284" spans="6:13" x14ac:dyDescent="0.2">
      <c r="F284" s="4"/>
      <c r="G284" s="4"/>
      <c r="H284" s="4"/>
      <c r="I284" s="4"/>
      <c r="J284" s="4"/>
      <c r="K284" s="4"/>
      <c r="L284" s="4"/>
      <c r="M284" s="4"/>
    </row>
    <row r="285" spans="6:13" x14ac:dyDescent="0.2">
      <c r="F285" s="4"/>
      <c r="G285" s="4"/>
      <c r="H285" s="4"/>
      <c r="I285" s="4"/>
      <c r="J285" s="4"/>
      <c r="K285" s="4"/>
      <c r="L285" s="4"/>
      <c r="M285" s="4"/>
    </row>
    <row r="286" spans="6:13" x14ac:dyDescent="0.2">
      <c r="F286" s="4"/>
      <c r="G286" s="4"/>
      <c r="H286" s="4"/>
      <c r="I286" s="4"/>
      <c r="J286" s="4"/>
      <c r="K286" s="4"/>
      <c r="L286" s="4"/>
      <c r="M286" s="4"/>
    </row>
    <row r="287" spans="6:13" x14ac:dyDescent="0.2">
      <c r="F287" s="4"/>
      <c r="G287" s="4"/>
      <c r="H287" s="4"/>
      <c r="I287" s="4"/>
      <c r="J287" s="4"/>
      <c r="K287" s="4"/>
      <c r="L287" s="4"/>
      <c r="M287" s="4"/>
    </row>
    <row r="288" spans="6:13" x14ac:dyDescent="0.2">
      <c r="F288" s="4"/>
      <c r="G288" s="4"/>
      <c r="H288" s="4"/>
      <c r="I288" s="4"/>
      <c r="J288" s="4"/>
      <c r="K288" s="4"/>
      <c r="L288" s="4"/>
      <c r="M288" s="4"/>
    </row>
    <row r="289" spans="6:13" x14ac:dyDescent="0.2">
      <c r="F289" s="4"/>
      <c r="G289" s="4"/>
      <c r="H289" s="4"/>
      <c r="I289" s="4"/>
      <c r="J289" s="4"/>
      <c r="K289" s="4"/>
      <c r="L289" s="4"/>
      <c r="M289" s="4"/>
    </row>
    <row r="290" spans="6:13" x14ac:dyDescent="0.2">
      <c r="F290" s="4"/>
      <c r="G290" s="4"/>
      <c r="H290" s="4"/>
      <c r="I290" s="4"/>
      <c r="J290" s="4"/>
      <c r="K290" s="4"/>
      <c r="L290" s="4"/>
      <c r="M290" s="4"/>
    </row>
    <row r="291" spans="6:13" x14ac:dyDescent="0.2">
      <c r="F291" s="4"/>
      <c r="G291" s="4"/>
      <c r="H291" s="4"/>
      <c r="I291" s="4"/>
      <c r="J291" s="4"/>
      <c r="K291" s="4"/>
      <c r="L291" s="4"/>
      <c r="M291" s="4"/>
    </row>
    <row r="292" spans="6:13" x14ac:dyDescent="0.2">
      <c r="F292" s="4"/>
      <c r="G292" s="4"/>
      <c r="H292" s="4"/>
      <c r="I292" s="4"/>
      <c r="J292" s="4"/>
      <c r="K292" s="4"/>
      <c r="L292" s="4"/>
      <c r="M292" s="4"/>
    </row>
    <row r="293" spans="6:13" x14ac:dyDescent="0.2">
      <c r="F293" s="4"/>
      <c r="G293" s="4"/>
      <c r="H293" s="4"/>
      <c r="I293" s="4"/>
      <c r="J293" s="4"/>
      <c r="K293" s="4"/>
      <c r="L293" s="4"/>
      <c r="M293" s="4"/>
    </row>
    <row r="294" spans="6:13" x14ac:dyDescent="0.2">
      <c r="F294" s="4"/>
      <c r="G294" s="4"/>
      <c r="H294" s="4"/>
      <c r="I294" s="4"/>
      <c r="J294" s="4"/>
      <c r="K294" s="4"/>
      <c r="L294" s="4"/>
      <c r="M294" s="4"/>
    </row>
    <row r="295" spans="6:13" x14ac:dyDescent="0.2">
      <c r="F295" s="4"/>
      <c r="G295" s="4"/>
      <c r="H295" s="4"/>
      <c r="I295" s="4"/>
      <c r="J295" s="4"/>
      <c r="K295" s="4"/>
      <c r="L295" s="4"/>
      <c r="M295" s="4"/>
    </row>
    <row r="296" spans="6:13" x14ac:dyDescent="0.2">
      <c r="F296" s="4"/>
      <c r="G296" s="4"/>
      <c r="H296" s="4"/>
      <c r="I296" s="4"/>
      <c r="J296" s="4"/>
      <c r="K296" s="4"/>
      <c r="L296" s="4"/>
      <c r="M296" s="4"/>
    </row>
    <row r="297" spans="6:13" x14ac:dyDescent="0.2">
      <c r="F297" s="4"/>
      <c r="G297" s="4"/>
      <c r="H297" s="4"/>
      <c r="I297" s="4"/>
      <c r="J297" s="4"/>
      <c r="K297" s="4"/>
      <c r="L297" s="4"/>
      <c r="M297" s="4"/>
    </row>
    <row r="298" spans="6:13" x14ac:dyDescent="0.2">
      <c r="F298" s="4"/>
      <c r="G298" s="4"/>
      <c r="H298" s="4"/>
      <c r="I298" s="4"/>
      <c r="J298" s="4"/>
      <c r="K298" s="4"/>
      <c r="L298" s="4"/>
      <c r="M298" s="4"/>
    </row>
    <row r="299" spans="6:13" x14ac:dyDescent="0.2">
      <c r="F299" s="4"/>
      <c r="G299" s="4"/>
      <c r="H299" s="4"/>
      <c r="I299" s="4"/>
      <c r="J299" s="4"/>
      <c r="K299" s="4"/>
      <c r="L299" s="4"/>
      <c r="M299" s="4"/>
    </row>
    <row r="300" spans="6:13" x14ac:dyDescent="0.2">
      <c r="F300" s="4"/>
      <c r="G300" s="4"/>
      <c r="H300" s="4"/>
      <c r="I300" s="4"/>
      <c r="J300" s="4"/>
      <c r="K300" s="4"/>
      <c r="L300" s="4"/>
      <c r="M300" s="4"/>
    </row>
    <row r="301" spans="6:13" x14ac:dyDescent="0.2">
      <c r="F301" s="4"/>
      <c r="G301" s="4"/>
      <c r="H301" s="4"/>
      <c r="I301" s="4"/>
      <c r="J301" s="4"/>
      <c r="K301" s="4"/>
      <c r="L301" s="4"/>
      <c r="M301" s="4"/>
    </row>
    <row r="302" spans="6:13" x14ac:dyDescent="0.2">
      <c r="F302" s="4"/>
      <c r="G302" s="4"/>
      <c r="H302" s="4"/>
      <c r="I302" s="4"/>
      <c r="J302" s="4"/>
      <c r="K302" s="4"/>
      <c r="L302" s="4"/>
      <c r="M302" s="4"/>
    </row>
    <row r="303" spans="6:13" x14ac:dyDescent="0.2">
      <c r="F303" s="4"/>
      <c r="G303" s="4"/>
      <c r="H303" s="4"/>
      <c r="I303" s="4"/>
      <c r="J303" s="4"/>
      <c r="K303" s="4"/>
      <c r="L303" s="4"/>
      <c r="M303" s="4"/>
    </row>
    <row r="304" spans="6:13" x14ac:dyDescent="0.2">
      <c r="F304" s="4"/>
      <c r="G304" s="4"/>
      <c r="H304" s="4"/>
      <c r="I304" s="4"/>
      <c r="J304" s="4"/>
      <c r="K304" s="4"/>
      <c r="L304" s="4"/>
      <c r="M304" s="4"/>
    </row>
    <row r="305" spans="6:13" x14ac:dyDescent="0.2">
      <c r="F305" s="4"/>
      <c r="G305" s="4"/>
      <c r="H305" s="4"/>
      <c r="I305" s="4"/>
      <c r="J305" s="4"/>
      <c r="K305" s="4"/>
      <c r="L305" s="4"/>
      <c r="M305" s="4"/>
    </row>
    <row r="306" spans="6:13" x14ac:dyDescent="0.2">
      <c r="F306" s="4"/>
      <c r="G306" s="4"/>
      <c r="H306" s="4"/>
      <c r="I306" s="4"/>
      <c r="J306" s="4"/>
      <c r="K306" s="4"/>
      <c r="L306" s="4"/>
      <c r="M306" s="4"/>
    </row>
    <row r="307" spans="6:13" x14ac:dyDescent="0.2">
      <c r="F307" s="4"/>
      <c r="G307" s="4"/>
      <c r="H307" s="4"/>
      <c r="I307" s="4"/>
      <c r="J307" s="4"/>
      <c r="K307" s="4"/>
      <c r="L307" s="4"/>
      <c r="M307" s="4"/>
    </row>
    <row r="308" spans="6:13" x14ac:dyDescent="0.2">
      <c r="F308" s="4"/>
      <c r="G308" s="4"/>
      <c r="H308" s="4"/>
      <c r="I308" s="4"/>
      <c r="J308" s="4"/>
      <c r="K308" s="4"/>
      <c r="L308" s="4"/>
      <c r="M308" s="4"/>
    </row>
    <row r="309" spans="6:13" x14ac:dyDescent="0.2">
      <c r="F309" s="4"/>
      <c r="G309" s="4"/>
      <c r="H309" s="4"/>
      <c r="I309" s="4"/>
      <c r="J309" s="4"/>
      <c r="K309" s="4"/>
      <c r="L309" s="4"/>
      <c r="M309" s="4"/>
    </row>
    <row r="310" spans="6:13" x14ac:dyDescent="0.2">
      <c r="F310" s="4"/>
      <c r="G310" s="4"/>
      <c r="H310" s="4"/>
      <c r="I310" s="4"/>
      <c r="J310" s="4"/>
      <c r="K310" s="4"/>
      <c r="L310" s="4"/>
      <c r="M310" s="4"/>
    </row>
    <row r="311" spans="6:13" x14ac:dyDescent="0.2">
      <c r="F311" s="4"/>
      <c r="G311" s="4"/>
      <c r="H311" s="4"/>
      <c r="I311" s="4"/>
      <c r="J311" s="4"/>
      <c r="K311" s="4"/>
      <c r="L311" s="4"/>
      <c r="M311" s="4"/>
    </row>
    <row r="312" spans="6:13" x14ac:dyDescent="0.2">
      <c r="F312" s="4"/>
      <c r="G312" s="4"/>
      <c r="H312" s="4"/>
      <c r="I312" s="4"/>
      <c r="J312" s="4"/>
      <c r="K312" s="4"/>
      <c r="L312" s="4"/>
      <c r="M312" s="4"/>
    </row>
    <row r="313" spans="6:13" x14ac:dyDescent="0.2">
      <c r="F313" s="4"/>
      <c r="G313" s="4"/>
      <c r="H313" s="4"/>
      <c r="I313" s="4"/>
      <c r="J313" s="4"/>
      <c r="K313" s="4"/>
      <c r="L313" s="4"/>
      <c r="M313" s="4"/>
    </row>
    <row r="314" spans="6:13" x14ac:dyDescent="0.2">
      <c r="F314" s="4"/>
      <c r="G314" s="4"/>
      <c r="H314" s="4"/>
      <c r="I314" s="4"/>
      <c r="J314" s="4"/>
      <c r="K314" s="4"/>
      <c r="L314" s="4"/>
      <c r="M314" s="4"/>
    </row>
    <row r="315" spans="6:13" x14ac:dyDescent="0.2">
      <c r="F315" s="4"/>
      <c r="G315" s="4"/>
      <c r="H315" s="4"/>
      <c r="I315" s="4"/>
      <c r="J315" s="4"/>
      <c r="K315" s="4"/>
      <c r="L315" s="4"/>
      <c r="M315" s="4"/>
    </row>
    <row r="316" spans="6:13" x14ac:dyDescent="0.2">
      <c r="F316" s="4"/>
      <c r="G316" s="4"/>
      <c r="H316" s="4"/>
      <c r="I316" s="4"/>
      <c r="J316" s="4"/>
      <c r="K316" s="4"/>
      <c r="L316" s="4"/>
      <c r="M316" s="4"/>
    </row>
    <row r="317" spans="6:13" x14ac:dyDescent="0.2">
      <c r="F317" s="4"/>
      <c r="G317" s="4"/>
      <c r="H317" s="4"/>
      <c r="I317" s="4"/>
      <c r="J317" s="4"/>
      <c r="K317" s="4"/>
      <c r="L317" s="4"/>
      <c r="M317" s="4"/>
    </row>
    <row r="318" spans="6:13" x14ac:dyDescent="0.2">
      <c r="F318" s="4"/>
      <c r="G318" s="4"/>
      <c r="H318" s="4"/>
      <c r="I318" s="4"/>
      <c r="J318" s="4"/>
      <c r="K318" s="4"/>
      <c r="L318" s="4"/>
      <c r="M318" s="4"/>
    </row>
    <row r="319" spans="6:13" x14ac:dyDescent="0.2">
      <c r="F319" s="4"/>
      <c r="G319" s="4"/>
      <c r="H319" s="4"/>
      <c r="I319" s="4"/>
      <c r="J319" s="4"/>
      <c r="K319" s="4"/>
      <c r="L319" s="4"/>
      <c r="M319" s="4"/>
    </row>
    <row r="320" spans="6:13" x14ac:dyDescent="0.2">
      <c r="F320" s="4"/>
      <c r="G320" s="4"/>
      <c r="H320" s="4"/>
      <c r="I320" s="4"/>
      <c r="J320" s="4"/>
      <c r="K320" s="4"/>
      <c r="L320" s="4"/>
      <c r="M320" s="4"/>
    </row>
    <row r="321" spans="6:13" x14ac:dyDescent="0.2">
      <c r="F321" s="4"/>
      <c r="G321" s="4"/>
      <c r="H321" s="4"/>
      <c r="I321" s="4"/>
      <c r="J321" s="4"/>
      <c r="K321" s="4"/>
      <c r="L321" s="4"/>
      <c r="M321" s="4"/>
    </row>
    <row r="322" spans="6:13" x14ac:dyDescent="0.2">
      <c r="F322" s="4"/>
      <c r="G322" s="4"/>
      <c r="H322" s="4"/>
      <c r="I322" s="4"/>
      <c r="J322" s="4"/>
      <c r="K322" s="4"/>
      <c r="L322" s="4"/>
      <c r="M322" s="4"/>
    </row>
    <row r="323" spans="6:13" x14ac:dyDescent="0.2">
      <c r="F323" s="4"/>
      <c r="G323" s="4"/>
      <c r="H323" s="4"/>
      <c r="I323" s="4"/>
      <c r="J323" s="4"/>
      <c r="K323" s="4"/>
      <c r="L323" s="4"/>
      <c r="M323" s="4"/>
    </row>
    <row r="324" spans="6:13" x14ac:dyDescent="0.2">
      <c r="F324" s="4"/>
      <c r="G324" s="4"/>
      <c r="H324" s="4"/>
      <c r="I324" s="4"/>
      <c r="J324" s="4"/>
      <c r="K324" s="4"/>
      <c r="L324" s="4"/>
      <c r="M324" s="4"/>
    </row>
    <row r="325" spans="6:13" x14ac:dyDescent="0.2">
      <c r="F325" s="4"/>
      <c r="G325" s="4"/>
      <c r="H325" s="4"/>
      <c r="I325" s="4"/>
      <c r="J325" s="4"/>
      <c r="K325" s="4"/>
      <c r="L325" s="4"/>
      <c r="M325" s="4"/>
    </row>
    <row r="326" spans="6:13" x14ac:dyDescent="0.2">
      <c r="F326" s="4"/>
      <c r="G326" s="4"/>
      <c r="H326" s="4"/>
      <c r="I326" s="4"/>
      <c r="J326" s="4"/>
      <c r="K326" s="4"/>
      <c r="L326" s="4"/>
      <c r="M326" s="4"/>
    </row>
    <row r="327" spans="6:13" x14ac:dyDescent="0.2">
      <c r="F327" s="4"/>
      <c r="G327" s="4"/>
      <c r="H327" s="4"/>
      <c r="I327" s="4"/>
      <c r="J327" s="4"/>
      <c r="K327" s="4"/>
      <c r="L327" s="4"/>
      <c r="M327" s="4"/>
    </row>
    <row r="328" spans="6:13" x14ac:dyDescent="0.2">
      <c r="F328" s="4"/>
      <c r="G328" s="4"/>
      <c r="H328" s="4"/>
      <c r="I328" s="4"/>
      <c r="J328" s="4"/>
      <c r="K328" s="4"/>
      <c r="L328" s="4"/>
      <c r="M328" s="4"/>
    </row>
    <row r="329" spans="6:13" x14ac:dyDescent="0.2">
      <c r="F329" s="4"/>
      <c r="G329" s="4"/>
      <c r="H329" s="4"/>
      <c r="I329" s="4"/>
      <c r="J329" s="4"/>
      <c r="K329" s="4"/>
      <c r="L329" s="4"/>
      <c r="M329" s="4"/>
    </row>
    <row r="330" spans="6:13" x14ac:dyDescent="0.2">
      <c r="F330" s="4"/>
      <c r="G330" s="4"/>
      <c r="H330" s="4"/>
      <c r="I330" s="4"/>
      <c r="J330" s="4"/>
      <c r="K330" s="4"/>
      <c r="L330" s="4"/>
      <c r="M330" s="4"/>
    </row>
    <row r="331" spans="6:13" x14ac:dyDescent="0.2">
      <c r="F331" s="4"/>
      <c r="G331" s="4"/>
      <c r="H331" s="4"/>
      <c r="I331" s="4"/>
      <c r="J331" s="4"/>
      <c r="K331" s="4"/>
      <c r="L331" s="4"/>
      <c r="M331" s="4"/>
    </row>
    <row r="332" spans="6:13" x14ac:dyDescent="0.2">
      <c r="F332" s="4"/>
      <c r="G332" s="4"/>
      <c r="H332" s="4"/>
      <c r="I332" s="4"/>
      <c r="J332" s="4"/>
      <c r="K332" s="4"/>
      <c r="L332" s="4"/>
      <c r="M332" s="4"/>
    </row>
    <row r="333" spans="6:13" x14ac:dyDescent="0.2">
      <c r="F333" s="4"/>
      <c r="G333" s="4"/>
      <c r="H333" s="4"/>
      <c r="I333" s="4"/>
      <c r="J333" s="4"/>
      <c r="K333" s="4"/>
      <c r="L333" s="4"/>
      <c r="M333" s="4"/>
    </row>
    <row r="334" spans="6:13" x14ac:dyDescent="0.2">
      <c r="F334" s="4"/>
      <c r="G334" s="4"/>
      <c r="H334" s="4"/>
      <c r="I334" s="4"/>
      <c r="J334" s="4"/>
      <c r="K334" s="4"/>
      <c r="L334" s="4"/>
      <c r="M334" s="4"/>
    </row>
    <row r="335" spans="6:13" x14ac:dyDescent="0.2">
      <c r="F335" s="4"/>
      <c r="G335" s="4"/>
      <c r="H335" s="4"/>
      <c r="I335" s="4"/>
      <c r="J335" s="4"/>
      <c r="K335" s="4"/>
      <c r="L335" s="4"/>
      <c r="M335" s="4"/>
    </row>
    <row r="336" spans="6:13" x14ac:dyDescent="0.2">
      <c r="F336" s="4"/>
      <c r="G336" s="4"/>
      <c r="H336" s="4"/>
      <c r="I336" s="4"/>
      <c r="J336" s="4"/>
      <c r="K336" s="4"/>
      <c r="L336" s="4"/>
      <c r="M336" s="4"/>
    </row>
    <row r="337" spans="6:13" x14ac:dyDescent="0.2">
      <c r="F337" s="4"/>
      <c r="G337" s="4"/>
      <c r="H337" s="4"/>
      <c r="I337" s="4"/>
      <c r="J337" s="4"/>
      <c r="K337" s="4"/>
      <c r="L337" s="4"/>
      <c r="M337" s="4"/>
    </row>
    <row r="338" spans="6:13" x14ac:dyDescent="0.2">
      <c r="F338" s="4"/>
      <c r="G338" s="4"/>
      <c r="H338" s="4"/>
      <c r="I338" s="4"/>
      <c r="J338" s="4"/>
      <c r="K338" s="4"/>
      <c r="L338" s="4"/>
      <c r="M338" s="4"/>
    </row>
    <row r="339" spans="6:13" x14ac:dyDescent="0.2">
      <c r="F339" s="4"/>
      <c r="G339" s="4"/>
      <c r="H339" s="4"/>
      <c r="I339" s="4"/>
      <c r="J339" s="4"/>
      <c r="K339" s="4"/>
      <c r="L339" s="4"/>
      <c r="M339" s="4"/>
    </row>
    <row r="340" spans="6:13" x14ac:dyDescent="0.2">
      <c r="F340" s="4"/>
      <c r="G340" s="4"/>
      <c r="H340" s="4"/>
      <c r="I340" s="4"/>
      <c r="J340" s="4"/>
      <c r="K340" s="4"/>
      <c r="L340" s="4"/>
      <c r="M340" s="4"/>
    </row>
    <row r="341" spans="6:13" x14ac:dyDescent="0.2">
      <c r="F341" s="4"/>
      <c r="G341" s="4"/>
      <c r="H341" s="4"/>
      <c r="I341" s="4"/>
      <c r="J341" s="4"/>
      <c r="K341" s="4"/>
      <c r="L341" s="4"/>
      <c r="M341" s="4"/>
    </row>
    <row r="342" spans="6:13" x14ac:dyDescent="0.2">
      <c r="F342" s="4"/>
      <c r="G342" s="4"/>
      <c r="H342" s="4"/>
      <c r="I342" s="4"/>
      <c r="J342" s="4"/>
      <c r="K342" s="4"/>
      <c r="L342" s="4"/>
      <c r="M342" s="4"/>
    </row>
    <row r="343" spans="6:13" x14ac:dyDescent="0.2">
      <c r="F343" s="4"/>
      <c r="G343" s="4"/>
      <c r="H343" s="4"/>
      <c r="I343" s="4"/>
      <c r="J343" s="4"/>
      <c r="K343" s="4"/>
      <c r="L343" s="4"/>
      <c r="M343" s="4"/>
    </row>
    <row r="344" spans="6:13" x14ac:dyDescent="0.2">
      <c r="F344" s="4"/>
      <c r="G344" s="4"/>
      <c r="H344" s="4"/>
      <c r="I344" s="4"/>
      <c r="J344" s="4"/>
      <c r="K344" s="4"/>
      <c r="L344" s="4"/>
      <c r="M344" s="4"/>
    </row>
    <row r="345" spans="6:13" x14ac:dyDescent="0.2">
      <c r="F345" s="4"/>
      <c r="G345" s="4"/>
      <c r="H345" s="4"/>
      <c r="I345" s="4"/>
      <c r="J345" s="4"/>
      <c r="K345" s="4"/>
      <c r="L345" s="4"/>
      <c r="M345" s="4"/>
    </row>
    <row r="346" spans="6:13" x14ac:dyDescent="0.2">
      <c r="F346" s="4"/>
      <c r="G346" s="4"/>
      <c r="H346" s="4"/>
      <c r="I346" s="4"/>
      <c r="J346" s="4"/>
      <c r="K346" s="4"/>
      <c r="L346" s="4"/>
      <c r="M346" s="4"/>
    </row>
    <row r="347" spans="6:13" x14ac:dyDescent="0.2">
      <c r="F347" s="4"/>
      <c r="G347" s="4"/>
      <c r="H347" s="4"/>
      <c r="I347" s="4"/>
      <c r="J347" s="4"/>
      <c r="K347" s="4"/>
      <c r="L347" s="4"/>
      <c r="M347" s="4"/>
    </row>
    <row r="348" spans="6:13" x14ac:dyDescent="0.2">
      <c r="F348" s="4"/>
      <c r="G348" s="4"/>
      <c r="H348" s="4"/>
      <c r="I348" s="4"/>
      <c r="J348" s="4"/>
      <c r="K348" s="4"/>
      <c r="L348" s="4"/>
      <c r="M348" s="4"/>
    </row>
    <row r="349" spans="6:13" x14ac:dyDescent="0.2">
      <c r="F349" s="4"/>
      <c r="G349" s="4"/>
      <c r="H349" s="4"/>
      <c r="I349" s="4"/>
      <c r="J349" s="4"/>
      <c r="K349" s="4"/>
      <c r="L349" s="4"/>
      <c r="M349" s="4"/>
    </row>
    <row r="350" spans="6:13" x14ac:dyDescent="0.2">
      <c r="F350" s="4"/>
      <c r="G350" s="4"/>
      <c r="H350" s="4"/>
      <c r="I350" s="4"/>
      <c r="J350" s="4"/>
      <c r="K350" s="4"/>
      <c r="L350" s="4"/>
      <c r="M350" s="4"/>
    </row>
    <row r="351" spans="6:13" x14ac:dyDescent="0.2">
      <c r="F351" s="4"/>
      <c r="G351" s="4"/>
      <c r="H351" s="4"/>
      <c r="I351" s="4"/>
      <c r="J351" s="4"/>
      <c r="K351" s="4"/>
      <c r="L351" s="4"/>
      <c r="M351" s="4"/>
    </row>
    <row r="352" spans="6:13" x14ac:dyDescent="0.2">
      <c r="F352" s="4"/>
      <c r="G352" s="4"/>
      <c r="H352" s="4"/>
      <c r="I352" s="4"/>
      <c r="J352" s="4"/>
      <c r="K352" s="4"/>
      <c r="L352" s="4"/>
      <c r="M352" s="4"/>
    </row>
    <row r="353" spans="6:13" x14ac:dyDescent="0.2">
      <c r="F353" s="4"/>
      <c r="G353" s="4"/>
      <c r="H353" s="4"/>
      <c r="I353" s="4"/>
      <c r="J353" s="4"/>
      <c r="K353" s="4"/>
      <c r="L353" s="4"/>
      <c r="M353" s="4"/>
    </row>
    <row r="354" spans="6:13" x14ac:dyDescent="0.2">
      <c r="F354" s="4"/>
      <c r="G354" s="4"/>
      <c r="H354" s="4"/>
      <c r="I354" s="4"/>
      <c r="J354" s="4"/>
      <c r="K354" s="4"/>
      <c r="L354" s="4"/>
      <c r="M354" s="4"/>
    </row>
    <row r="355" spans="6:13" x14ac:dyDescent="0.2">
      <c r="F355" s="4"/>
      <c r="G355" s="4"/>
      <c r="H355" s="4"/>
      <c r="I355" s="4"/>
      <c r="J355" s="4"/>
      <c r="K355" s="4"/>
      <c r="L355" s="4"/>
      <c r="M355" s="4"/>
    </row>
    <row r="356" spans="6:13" x14ac:dyDescent="0.2">
      <c r="F356" s="4"/>
      <c r="G356" s="4"/>
      <c r="H356" s="4"/>
      <c r="I356" s="4"/>
      <c r="J356" s="4"/>
      <c r="K356" s="4"/>
      <c r="L356" s="4"/>
      <c r="M356" s="4"/>
    </row>
    <row r="357" spans="6:13" x14ac:dyDescent="0.2">
      <c r="F357" s="4"/>
      <c r="G357" s="4"/>
      <c r="H357" s="4"/>
      <c r="I357" s="4"/>
      <c r="J357" s="4"/>
      <c r="K357" s="4"/>
      <c r="L357" s="4"/>
      <c r="M357" s="4"/>
    </row>
    <row r="358" spans="6:13" x14ac:dyDescent="0.2">
      <c r="F358" s="4"/>
      <c r="G358" s="4"/>
      <c r="H358" s="4"/>
      <c r="I358" s="4"/>
      <c r="J358" s="4"/>
      <c r="K358" s="4"/>
      <c r="L358" s="4"/>
      <c r="M358" s="4"/>
    </row>
    <row r="359" spans="6:13" x14ac:dyDescent="0.2">
      <c r="F359" s="4"/>
      <c r="G359" s="4"/>
      <c r="H359" s="4"/>
      <c r="I359" s="4"/>
      <c r="J359" s="4"/>
      <c r="K359" s="4"/>
      <c r="L359" s="4"/>
      <c r="M359" s="4"/>
    </row>
    <row r="360" spans="6:13" x14ac:dyDescent="0.2">
      <c r="F360" s="4"/>
      <c r="G360" s="4"/>
      <c r="H360" s="4"/>
      <c r="I360" s="4"/>
      <c r="J360" s="4"/>
      <c r="K360" s="4"/>
      <c r="L360" s="4"/>
      <c r="M360" s="4"/>
    </row>
    <row r="361" spans="6:13" x14ac:dyDescent="0.2">
      <c r="F361" s="4"/>
      <c r="G361" s="4"/>
      <c r="H361" s="4"/>
      <c r="I361" s="4"/>
      <c r="J361" s="4"/>
      <c r="K361" s="4"/>
      <c r="L361" s="4"/>
      <c r="M361" s="4"/>
    </row>
    <row r="362" spans="6:13" x14ac:dyDescent="0.2">
      <c r="F362" s="4"/>
      <c r="G362" s="4"/>
      <c r="H362" s="4"/>
      <c r="I362" s="4"/>
      <c r="J362" s="4"/>
      <c r="K362" s="4"/>
      <c r="L362" s="4"/>
      <c r="M362" s="4"/>
    </row>
    <row r="363" spans="6:13" x14ac:dyDescent="0.2">
      <c r="F363" s="4"/>
      <c r="G363" s="4"/>
      <c r="H363" s="4"/>
      <c r="I363" s="4"/>
      <c r="J363" s="4"/>
      <c r="K363" s="4"/>
      <c r="L363" s="4"/>
      <c r="M363" s="4"/>
    </row>
    <row r="364" spans="6:13" x14ac:dyDescent="0.2">
      <c r="F364" s="4"/>
      <c r="G364" s="4"/>
      <c r="H364" s="4"/>
      <c r="I364" s="4"/>
      <c r="J364" s="4"/>
      <c r="K364" s="4"/>
      <c r="L364" s="4"/>
      <c r="M364" s="4"/>
    </row>
    <row r="365" spans="6:13" x14ac:dyDescent="0.2">
      <c r="F365" s="4"/>
      <c r="G365" s="4"/>
      <c r="H365" s="4"/>
      <c r="I365" s="4"/>
      <c r="J365" s="4"/>
      <c r="K365" s="4"/>
      <c r="L365" s="4"/>
      <c r="M365" s="4"/>
    </row>
    <row r="366" spans="6:13" x14ac:dyDescent="0.2">
      <c r="F366" s="4"/>
      <c r="G366" s="4"/>
      <c r="H366" s="4"/>
      <c r="I366" s="4"/>
      <c r="J366" s="4"/>
      <c r="K366" s="4"/>
      <c r="L366" s="4"/>
      <c r="M366" s="4"/>
    </row>
    <row r="367" spans="6:13" x14ac:dyDescent="0.2">
      <c r="F367" s="4"/>
      <c r="G367" s="4"/>
      <c r="H367" s="4"/>
      <c r="I367" s="4"/>
      <c r="J367" s="4"/>
      <c r="K367" s="4"/>
      <c r="L367" s="4"/>
      <c r="M367" s="4"/>
    </row>
    <row r="368" spans="6:13" x14ac:dyDescent="0.2">
      <c r="F368" s="4"/>
      <c r="G368" s="4"/>
      <c r="H368" s="4"/>
      <c r="I368" s="4"/>
      <c r="J368" s="4"/>
      <c r="K368" s="4"/>
      <c r="L368" s="4"/>
      <c r="M368" s="4"/>
    </row>
    <row r="369" spans="6:13" x14ac:dyDescent="0.2">
      <c r="F369" s="4"/>
      <c r="G369" s="4"/>
      <c r="H369" s="4"/>
      <c r="I369" s="4"/>
      <c r="J369" s="4"/>
      <c r="K369" s="4"/>
      <c r="L369" s="4"/>
      <c r="M369" s="4"/>
    </row>
    <row r="370" spans="6:13" x14ac:dyDescent="0.2">
      <c r="F370" s="4"/>
      <c r="G370" s="4"/>
      <c r="H370" s="4"/>
      <c r="I370" s="4"/>
      <c r="J370" s="4"/>
      <c r="K370" s="4"/>
      <c r="L370" s="4"/>
      <c r="M370" s="4"/>
    </row>
    <row r="371" spans="6:13" x14ac:dyDescent="0.2">
      <c r="F371" s="4"/>
      <c r="G371" s="4"/>
      <c r="H371" s="4"/>
      <c r="I371" s="4"/>
      <c r="J371" s="4"/>
      <c r="K371" s="4"/>
      <c r="L371" s="4"/>
      <c r="M371" s="4"/>
    </row>
    <row r="372" spans="6:13" x14ac:dyDescent="0.2">
      <c r="F372" s="4"/>
      <c r="G372" s="4"/>
      <c r="H372" s="4"/>
      <c r="I372" s="4"/>
      <c r="J372" s="4"/>
      <c r="K372" s="4"/>
      <c r="L372" s="4"/>
      <c r="M372" s="4"/>
    </row>
    <row r="373" spans="6:13" x14ac:dyDescent="0.2">
      <c r="F373" s="4"/>
      <c r="G373" s="4"/>
      <c r="H373" s="4"/>
      <c r="I373" s="4"/>
      <c r="J373" s="4"/>
      <c r="K373" s="4"/>
      <c r="L373" s="4"/>
      <c r="M373" s="4"/>
    </row>
    <row r="374" spans="6:13" x14ac:dyDescent="0.2">
      <c r="F374" s="4"/>
      <c r="G374" s="4"/>
      <c r="H374" s="4"/>
      <c r="I374" s="4"/>
      <c r="J374" s="4"/>
      <c r="K374" s="4"/>
      <c r="L374" s="4"/>
      <c r="M374" s="4"/>
    </row>
    <row r="375" spans="6:13" x14ac:dyDescent="0.2">
      <c r="F375" s="4"/>
      <c r="G375" s="4"/>
      <c r="H375" s="4"/>
      <c r="I375" s="4"/>
      <c r="J375" s="4"/>
      <c r="K375" s="4"/>
      <c r="L375" s="4"/>
      <c r="M375" s="4"/>
    </row>
    <row r="376" spans="6:13" x14ac:dyDescent="0.2">
      <c r="F376" s="4"/>
      <c r="G376" s="4"/>
      <c r="H376" s="4"/>
      <c r="I376" s="4"/>
      <c r="J376" s="4"/>
      <c r="K376" s="4"/>
      <c r="L376" s="4"/>
      <c r="M376" s="4"/>
    </row>
    <row r="377" spans="6:13" x14ac:dyDescent="0.2">
      <c r="F377" s="4"/>
      <c r="G377" s="4"/>
      <c r="H377" s="4"/>
      <c r="I377" s="4"/>
      <c r="J377" s="4"/>
      <c r="K377" s="4"/>
      <c r="L377" s="4"/>
      <c r="M377" s="4"/>
    </row>
    <row r="378" spans="6:13" x14ac:dyDescent="0.2">
      <c r="F378" s="4"/>
      <c r="G378" s="4"/>
      <c r="H378" s="4"/>
      <c r="I378" s="4"/>
      <c r="J378" s="4"/>
      <c r="K378" s="4"/>
      <c r="L378" s="4"/>
      <c r="M378" s="4"/>
    </row>
    <row r="379" spans="6:13" x14ac:dyDescent="0.2">
      <c r="F379" s="4"/>
      <c r="G379" s="4"/>
      <c r="H379" s="4"/>
      <c r="I379" s="4"/>
      <c r="J379" s="4"/>
      <c r="K379" s="4"/>
      <c r="L379" s="4"/>
      <c r="M379" s="4"/>
    </row>
    <row r="380" spans="6:13" x14ac:dyDescent="0.2">
      <c r="F380" s="4"/>
      <c r="G380" s="4"/>
      <c r="H380" s="4"/>
      <c r="I380" s="4"/>
      <c r="J380" s="4"/>
      <c r="K380" s="4"/>
      <c r="L380" s="4"/>
      <c r="M380" s="4"/>
    </row>
    <row r="381" spans="6:13" x14ac:dyDescent="0.2">
      <c r="F381" s="4"/>
      <c r="G381" s="4"/>
      <c r="H381" s="4"/>
      <c r="I381" s="4"/>
      <c r="J381" s="4"/>
      <c r="K381" s="4"/>
      <c r="L381" s="4"/>
      <c r="M381" s="4"/>
    </row>
    <row r="382" spans="6:13" x14ac:dyDescent="0.2">
      <c r="F382" s="4"/>
      <c r="G382" s="4"/>
      <c r="H382" s="4"/>
      <c r="I382" s="4"/>
      <c r="J382" s="4"/>
      <c r="K382" s="4"/>
      <c r="L382" s="4"/>
      <c r="M382" s="4"/>
    </row>
    <row r="383" spans="6:13" x14ac:dyDescent="0.2">
      <c r="F383" s="4"/>
      <c r="G383" s="4"/>
      <c r="H383" s="4"/>
      <c r="I383" s="4"/>
      <c r="J383" s="4"/>
      <c r="K383" s="4"/>
      <c r="L383" s="4"/>
      <c r="M383" s="4"/>
    </row>
    <row r="384" spans="6:13" x14ac:dyDescent="0.2">
      <c r="F384" s="4"/>
      <c r="G384" s="4"/>
      <c r="H384" s="4"/>
      <c r="I384" s="4"/>
      <c r="J384" s="4"/>
      <c r="K384" s="4"/>
      <c r="L384" s="4"/>
      <c r="M384" s="4"/>
    </row>
    <row r="385" spans="6:13" x14ac:dyDescent="0.2">
      <c r="F385" s="4"/>
      <c r="G385" s="4"/>
      <c r="H385" s="4"/>
      <c r="I385" s="4"/>
      <c r="J385" s="4"/>
      <c r="K385" s="4"/>
      <c r="L385" s="4"/>
      <c r="M385" s="4"/>
    </row>
    <row r="386" spans="6:13" x14ac:dyDescent="0.2">
      <c r="F386" s="4"/>
      <c r="G386" s="4"/>
      <c r="H386" s="4"/>
      <c r="I386" s="4"/>
      <c r="J386" s="4"/>
      <c r="K386" s="4"/>
      <c r="L386" s="4"/>
      <c r="M386" s="4"/>
    </row>
    <row r="387" spans="6:13" x14ac:dyDescent="0.2">
      <c r="F387" s="4"/>
      <c r="G387" s="4"/>
      <c r="H387" s="4"/>
      <c r="I387" s="4"/>
      <c r="J387" s="4"/>
      <c r="K387" s="4"/>
      <c r="L387" s="4"/>
      <c r="M387" s="4"/>
    </row>
    <row r="388" spans="6:13" x14ac:dyDescent="0.2">
      <c r="F388" s="4"/>
      <c r="G388" s="4"/>
      <c r="H388" s="4"/>
      <c r="I388" s="4"/>
      <c r="J388" s="4"/>
      <c r="K388" s="4"/>
      <c r="L388" s="4"/>
      <c r="M388" s="4"/>
    </row>
    <row r="389" spans="6:13" x14ac:dyDescent="0.2">
      <c r="F389" s="4"/>
      <c r="G389" s="4"/>
      <c r="H389" s="4"/>
      <c r="I389" s="4"/>
      <c r="J389" s="4"/>
      <c r="K389" s="4"/>
      <c r="L389" s="4"/>
      <c r="M389" s="4"/>
    </row>
    <row r="390" spans="6:13" x14ac:dyDescent="0.2">
      <c r="F390" s="4"/>
      <c r="G390" s="4"/>
      <c r="H390" s="4"/>
      <c r="I390" s="4"/>
      <c r="J390" s="4"/>
      <c r="K390" s="4"/>
      <c r="L390" s="4"/>
      <c r="M390" s="4"/>
    </row>
    <row r="391" spans="6:13" x14ac:dyDescent="0.2">
      <c r="F391" s="4"/>
      <c r="G391" s="4"/>
      <c r="H391" s="4"/>
      <c r="I391" s="4"/>
      <c r="J391" s="4"/>
      <c r="K391" s="4"/>
      <c r="L391" s="4"/>
      <c r="M391" s="4"/>
    </row>
    <row r="392" spans="6:13" x14ac:dyDescent="0.2">
      <c r="F392" s="4"/>
      <c r="G392" s="4"/>
      <c r="H392" s="4"/>
      <c r="I392" s="4"/>
      <c r="J392" s="4"/>
      <c r="K392" s="4"/>
      <c r="L392" s="4"/>
      <c r="M392" s="4"/>
    </row>
    <row r="393" spans="6:13" x14ac:dyDescent="0.2">
      <c r="F393" s="4"/>
      <c r="G393" s="4"/>
      <c r="H393" s="4"/>
      <c r="I393" s="4"/>
      <c r="J393" s="4"/>
      <c r="K393" s="4"/>
      <c r="L393" s="4"/>
      <c r="M393" s="4"/>
    </row>
    <row r="394" spans="6:13" x14ac:dyDescent="0.2">
      <c r="F394" s="4"/>
      <c r="G394" s="4"/>
      <c r="H394" s="4"/>
      <c r="I394" s="4"/>
      <c r="J394" s="4"/>
      <c r="K394" s="4"/>
      <c r="L394" s="4"/>
      <c r="M394" s="4"/>
    </row>
    <row r="395" spans="6:13" x14ac:dyDescent="0.2">
      <c r="F395" s="4"/>
      <c r="G395" s="4"/>
      <c r="H395" s="4"/>
      <c r="I395" s="4"/>
      <c r="J395" s="4"/>
      <c r="K395" s="4"/>
      <c r="L395" s="4"/>
      <c r="M395" s="4"/>
    </row>
    <row r="396" spans="6:13" x14ac:dyDescent="0.2">
      <c r="F396" s="4"/>
      <c r="G396" s="4"/>
      <c r="H396" s="4"/>
      <c r="I396" s="4"/>
      <c r="J396" s="4"/>
      <c r="K396" s="4"/>
      <c r="L396" s="4"/>
      <c r="M396" s="4"/>
    </row>
    <row r="397" spans="6:13" x14ac:dyDescent="0.2">
      <c r="F397" s="4"/>
      <c r="G397" s="4"/>
      <c r="H397" s="4"/>
      <c r="I397" s="4"/>
      <c r="J397" s="4"/>
      <c r="K397" s="4"/>
      <c r="L397" s="4"/>
      <c r="M397" s="4"/>
    </row>
    <row r="398" spans="6:13" x14ac:dyDescent="0.2">
      <c r="F398" s="4"/>
      <c r="G398" s="4"/>
      <c r="H398" s="4"/>
      <c r="I398" s="4"/>
      <c r="J398" s="4"/>
      <c r="K398" s="4"/>
      <c r="L398" s="4"/>
      <c r="M398" s="4"/>
    </row>
    <row r="399" spans="6:13" x14ac:dyDescent="0.2">
      <c r="F399" s="4"/>
      <c r="G399" s="4"/>
      <c r="H399" s="4"/>
      <c r="I399" s="4"/>
      <c r="J399" s="4"/>
      <c r="K399" s="4"/>
      <c r="L399" s="4"/>
      <c r="M399" s="4"/>
    </row>
    <row r="400" spans="6:13" x14ac:dyDescent="0.2">
      <c r="F400" s="4"/>
      <c r="G400" s="4"/>
      <c r="H400" s="4"/>
      <c r="I400" s="4"/>
      <c r="J400" s="4"/>
      <c r="K400" s="4"/>
      <c r="L400" s="4"/>
      <c r="M400" s="4"/>
    </row>
    <row r="401" spans="6:13" x14ac:dyDescent="0.2">
      <c r="F401" s="4"/>
      <c r="G401" s="4"/>
      <c r="H401" s="4"/>
      <c r="I401" s="4"/>
      <c r="J401" s="4"/>
      <c r="K401" s="4"/>
      <c r="L401" s="4"/>
      <c r="M401" s="4"/>
    </row>
    <row r="402" spans="6:13" x14ac:dyDescent="0.2">
      <c r="F402" s="4"/>
      <c r="G402" s="4"/>
      <c r="H402" s="4"/>
      <c r="I402" s="4"/>
      <c r="J402" s="4"/>
      <c r="K402" s="4"/>
      <c r="L402" s="4"/>
      <c r="M402" s="4"/>
    </row>
    <row r="403" spans="6:13" x14ac:dyDescent="0.2">
      <c r="F403" s="4"/>
      <c r="G403" s="4"/>
      <c r="H403" s="4"/>
      <c r="I403" s="4"/>
      <c r="J403" s="4"/>
      <c r="K403" s="4"/>
      <c r="L403" s="4"/>
      <c r="M403" s="4"/>
    </row>
    <row r="404" spans="6:13" x14ac:dyDescent="0.2">
      <c r="F404" s="4"/>
      <c r="G404" s="4"/>
      <c r="H404" s="4"/>
      <c r="I404" s="4"/>
      <c r="J404" s="4"/>
      <c r="K404" s="4"/>
      <c r="L404" s="4"/>
      <c r="M404" s="4"/>
    </row>
    <row r="405" spans="6:13" x14ac:dyDescent="0.2">
      <c r="F405" s="4"/>
      <c r="G405" s="4"/>
      <c r="H405" s="4"/>
      <c r="I405" s="4"/>
      <c r="J405" s="4"/>
      <c r="K405" s="4"/>
      <c r="L405" s="4"/>
      <c r="M405" s="4"/>
    </row>
    <row r="406" spans="6:13" x14ac:dyDescent="0.2">
      <c r="F406" s="4"/>
      <c r="G406" s="4"/>
      <c r="H406" s="4"/>
      <c r="I406" s="4"/>
      <c r="J406" s="4"/>
      <c r="K406" s="4"/>
      <c r="L406" s="4"/>
      <c r="M406" s="4"/>
    </row>
    <row r="407" spans="6:13" x14ac:dyDescent="0.2">
      <c r="F407" s="4"/>
      <c r="G407" s="4"/>
      <c r="H407" s="4"/>
      <c r="I407" s="4"/>
      <c r="J407" s="4"/>
      <c r="K407" s="4"/>
      <c r="L407" s="4"/>
      <c r="M407" s="4"/>
    </row>
    <row r="408" spans="6:13" x14ac:dyDescent="0.2">
      <c r="F408" s="4"/>
      <c r="G408" s="4"/>
      <c r="H408" s="4"/>
      <c r="I408" s="4"/>
      <c r="J408" s="4"/>
      <c r="K408" s="4"/>
      <c r="L408" s="4"/>
      <c r="M408" s="4"/>
    </row>
    <row r="409" spans="6:13" x14ac:dyDescent="0.2">
      <c r="F409" s="4"/>
      <c r="G409" s="4"/>
      <c r="H409" s="4"/>
      <c r="I409" s="4"/>
      <c r="J409" s="4"/>
      <c r="K409" s="4"/>
      <c r="L409" s="4"/>
      <c r="M409" s="4"/>
    </row>
    <row r="410" spans="6:13" x14ac:dyDescent="0.2">
      <c r="F410" s="4"/>
      <c r="G410" s="4"/>
      <c r="H410" s="4"/>
      <c r="I410" s="4"/>
      <c r="J410" s="4"/>
      <c r="K410" s="4"/>
      <c r="L410" s="4"/>
      <c r="M410" s="4"/>
    </row>
    <row r="411" spans="6:13" x14ac:dyDescent="0.2">
      <c r="F411" s="4"/>
      <c r="G411" s="4"/>
      <c r="H411" s="4"/>
      <c r="I411" s="4"/>
      <c r="J411" s="4"/>
      <c r="K411" s="4"/>
      <c r="L411" s="4"/>
      <c r="M411" s="4"/>
    </row>
    <row r="412" spans="6:13" x14ac:dyDescent="0.2">
      <c r="F412" s="4"/>
      <c r="G412" s="4"/>
      <c r="H412" s="4"/>
      <c r="I412" s="4"/>
      <c r="J412" s="4"/>
      <c r="K412" s="4"/>
      <c r="L412" s="4"/>
      <c r="M412" s="4"/>
    </row>
    <row r="413" spans="6:13" x14ac:dyDescent="0.2">
      <c r="F413" s="4"/>
      <c r="G413" s="4"/>
      <c r="H413" s="4"/>
      <c r="I413" s="4"/>
      <c r="J413" s="4"/>
      <c r="K413" s="4"/>
      <c r="L413" s="4"/>
      <c r="M413" s="4"/>
    </row>
    <row r="414" spans="6:13" x14ac:dyDescent="0.2">
      <c r="F414" s="4"/>
      <c r="G414" s="4"/>
      <c r="H414" s="4"/>
      <c r="I414" s="4"/>
      <c r="J414" s="4"/>
      <c r="K414" s="4"/>
      <c r="L414" s="4"/>
      <c r="M414" s="4"/>
    </row>
    <row r="415" spans="6:13" x14ac:dyDescent="0.2">
      <c r="F415" s="4"/>
      <c r="G415" s="4"/>
      <c r="H415" s="4"/>
      <c r="I415" s="4"/>
      <c r="J415" s="4"/>
      <c r="K415" s="4"/>
      <c r="L415" s="4"/>
      <c r="M415" s="4"/>
    </row>
    <row r="416" spans="6:13" x14ac:dyDescent="0.2">
      <c r="F416" s="4"/>
      <c r="G416" s="4"/>
      <c r="H416" s="4"/>
      <c r="I416" s="4"/>
      <c r="J416" s="4"/>
      <c r="K416" s="4"/>
      <c r="L416" s="4"/>
      <c r="M416" s="4"/>
    </row>
    <row r="417" spans="6:13" x14ac:dyDescent="0.2">
      <c r="F417" s="4"/>
      <c r="G417" s="4"/>
      <c r="H417" s="4"/>
      <c r="I417" s="4"/>
      <c r="J417" s="4"/>
      <c r="K417" s="4"/>
      <c r="L417" s="4"/>
      <c r="M417" s="4"/>
    </row>
    <row r="418" spans="6:13" x14ac:dyDescent="0.2">
      <c r="F418" s="4"/>
      <c r="G418" s="4"/>
      <c r="H418" s="4"/>
      <c r="I418" s="4"/>
      <c r="J418" s="4"/>
      <c r="K418" s="4"/>
      <c r="L418" s="4"/>
      <c r="M418" s="4"/>
    </row>
    <row r="419" spans="6:13" x14ac:dyDescent="0.2">
      <c r="F419" s="4"/>
      <c r="G419" s="4"/>
      <c r="H419" s="4"/>
      <c r="I419" s="4"/>
      <c r="J419" s="4"/>
      <c r="K419" s="4"/>
      <c r="L419" s="4"/>
      <c r="M419" s="4"/>
    </row>
    <row r="420" spans="6:13" x14ac:dyDescent="0.2">
      <c r="F420" s="4"/>
      <c r="G420" s="4"/>
      <c r="H420" s="4"/>
      <c r="I420" s="4"/>
      <c r="J420" s="4"/>
      <c r="K420" s="4"/>
      <c r="L420" s="4"/>
      <c r="M420" s="4"/>
    </row>
    <row r="421" spans="6:13" x14ac:dyDescent="0.2">
      <c r="F421" s="4"/>
      <c r="G421" s="4"/>
      <c r="H421" s="4"/>
      <c r="I421" s="4"/>
      <c r="J421" s="4"/>
      <c r="K421" s="4"/>
      <c r="L421" s="4"/>
      <c r="M421" s="4"/>
    </row>
    <row r="422" spans="6:13" x14ac:dyDescent="0.2">
      <c r="F422" s="4"/>
      <c r="G422" s="4"/>
      <c r="H422" s="4"/>
      <c r="I422" s="4"/>
      <c r="J422" s="4"/>
      <c r="K422" s="4"/>
      <c r="L422" s="4"/>
      <c r="M422" s="4"/>
    </row>
    <row r="423" spans="6:13" x14ac:dyDescent="0.2">
      <c r="F423" s="4"/>
      <c r="G423" s="4"/>
      <c r="H423" s="4"/>
      <c r="I423" s="4"/>
      <c r="J423" s="4"/>
      <c r="K423" s="4"/>
      <c r="L423" s="4"/>
      <c r="M423" s="4"/>
    </row>
    <row r="424" spans="6:13" x14ac:dyDescent="0.2">
      <c r="F424" s="4"/>
      <c r="G424" s="4"/>
      <c r="H424" s="4"/>
      <c r="I424" s="4"/>
      <c r="J424" s="4"/>
      <c r="K424" s="4"/>
      <c r="L424" s="4"/>
      <c r="M424" s="4"/>
    </row>
    <row r="425" spans="6:13" x14ac:dyDescent="0.2">
      <c r="F425" s="4"/>
      <c r="G425" s="4"/>
      <c r="H425" s="4"/>
      <c r="I425" s="4"/>
      <c r="J425" s="4"/>
      <c r="K425" s="4"/>
      <c r="L425" s="4"/>
      <c r="M425" s="4"/>
    </row>
    <row r="426" spans="6:13" x14ac:dyDescent="0.2">
      <c r="F426" s="4"/>
      <c r="G426" s="4"/>
      <c r="H426" s="4"/>
      <c r="I426" s="4"/>
      <c r="J426" s="4"/>
      <c r="K426" s="4"/>
      <c r="L426" s="4"/>
      <c r="M426" s="4"/>
    </row>
    <row r="427" spans="6:13" x14ac:dyDescent="0.2">
      <c r="F427" s="4"/>
      <c r="G427" s="4"/>
      <c r="H427" s="4"/>
      <c r="I427" s="4"/>
      <c r="J427" s="4"/>
      <c r="K427" s="4"/>
      <c r="L427" s="4"/>
      <c r="M427" s="4"/>
    </row>
    <row r="428" spans="6:13" x14ac:dyDescent="0.2">
      <c r="F428" s="4"/>
      <c r="G428" s="4"/>
      <c r="H428" s="4"/>
      <c r="I428" s="4"/>
      <c r="J428" s="4"/>
      <c r="K428" s="4"/>
      <c r="L428" s="4"/>
      <c r="M428" s="4"/>
    </row>
    <row r="429" spans="6:13" x14ac:dyDescent="0.2">
      <c r="F429" s="4"/>
      <c r="G429" s="4"/>
      <c r="H429" s="4"/>
      <c r="I429" s="4"/>
      <c r="J429" s="4"/>
      <c r="K429" s="4"/>
      <c r="L429" s="4"/>
      <c r="M429" s="4"/>
    </row>
    <row r="430" spans="6:13" x14ac:dyDescent="0.2">
      <c r="F430" s="4"/>
      <c r="G430" s="4"/>
      <c r="H430" s="4"/>
      <c r="I430" s="4"/>
      <c r="J430" s="4"/>
      <c r="K430" s="4"/>
      <c r="L430" s="4"/>
      <c r="M430" s="4"/>
    </row>
    <row r="431" spans="6:13" x14ac:dyDescent="0.2">
      <c r="F431" s="4"/>
      <c r="G431" s="4"/>
      <c r="H431" s="4"/>
      <c r="I431" s="4"/>
      <c r="J431" s="4"/>
      <c r="K431" s="4"/>
      <c r="L431" s="4"/>
      <c r="M431" s="4"/>
    </row>
    <row r="432" spans="6:13" x14ac:dyDescent="0.2">
      <c r="F432" s="4"/>
      <c r="G432" s="4"/>
      <c r="H432" s="4"/>
      <c r="I432" s="4"/>
      <c r="J432" s="4"/>
      <c r="K432" s="4"/>
      <c r="L432" s="4"/>
      <c r="M432" s="4"/>
    </row>
    <row r="433" spans="6:13" x14ac:dyDescent="0.2">
      <c r="F433" s="4"/>
      <c r="G433" s="4"/>
      <c r="H433" s="4"/>
      <c r="I433" s="4"/>
      <c r="J433" s="4"/>
      <c r="K433" s="4"/>
      <c r="L433" s="4"/>
      <c r="M433" s="4"/>
    </row>
    <row r="434" spans="6:13" x14ac:dyDescent="0.2">
      <c r="F434" s="4"/>
      <c r="G434" s="4"/>
      <c r="H434" s="4"/>
      <c r="I434" s="4"/>
      <c r="J434" s="4"/>
      <c r="K434" s="4"/>
      <c r="L434" s="4"/>
      <c r="M434" s="4"/>
    </row>
    <row r="435" spans="6:13" x14ac:dyDescent="0.2">
      <c r="F435" s="4"/>
      <c r="G435" s="4"/>
      <c r="H435" s="4"/>
      <c r="I435" s="4"/>
      <c r="J435" s="4"/>
      <c r="K435" s="4"/>
      <c r="L435" s="4"/>
      <c r="M435" s="4"/>
    </row>
    <row r="436" spans="6:13" x14ac:dyDescent="0.2">
      <c r="F436" s="4"/>
      <c r="G436" s="4"/>
      <c r="H436" s="4"/>
      <c r="I436" s="4"/>
      <c r="J436" s="4"/>
      <c r="K436" s="4"/>
      <c r="L436" s="4"/>
      <c r="M436" s="4"/>
    </row>
    <row r="437" spans="6:13" x14ac:dyDescent="0.2">
      <c r="F437" s="4"/>
      <c r="G437" s="4"/>
      <c r="H437" s="4"/>
      <c r="I437" s="4"/>
      <c r="J437" s="4"/>
      <c r="K437" s="4"/>
      <c r="L437" s="4"/>
      <c r="M437" s="4"/>
    </row>
    <row r="438" spans="6:13" x14ac:dyDescent="0.2">
      <c r="F438" s="4"/>
      <c r="G438" s="4"/>
      <c r="H438" s="4"/>
      <c r="I438" s="4"/>
      <c r="J438" s="4"/>
      <c r="K438" s="4"/>
      <c r="L438" s="4"/>
      <c r="M438" s="4"/>
    </row>
    <row r="439" spans="6:13" x14ac:dyDescent="0.2">
      <c r="F439" s="4"/>
      <c r="G439" s="4"/>
      <c r="H439" s="4"/>
      <c r="I439" s="4"/>
      <c r="J439" s="4"/>
      <c r="K439" s="4"/>
      <c r="L439" s="4"/>
      <c r="M439" s="4"/>
    </row>
    <row r="440" spans="6:13" x14ac:dyDescent="0.2">
      <c r="F440" s="4"/>
      <c r="G440" s="4"/>
      <c r="H440" s="4"/>
      <c r="I440" s="4"/>
      <c r="J440" s="4"/>
      <c r="K440" s="4"/>
      <c r="L440" s="4"/>
      <c r="M440" s="4"/>
    </row>
    <row r="441" spans="6:13" x14ac:dyDescent="0.2">
      <c r="F441" s="4"/>
      <c r="G441" s="4"/>
      <c r="H441" s="4"/>
      <c r="I441" s="4"/>
      <c r="J441" s="4"/>
      <c r="K441" s="4"/>
      <c r="L441" s="4"/>
      <c r="M441" s="4"/>
    </row>
    <row r="442" spans="6:13" x14ac:dyDescent="0.2">
      <c r="F442" s="4"/>
      <c r="G442" s="4"/>
      <c r="H442" s="4"/>
      <c r="I442" s="4"/>
      <c r="J442" s="4"/>
      <c r="K442" s="4"/>
      <c r="L442" s="4"/>
      <c r="M442" s="4"/>
    </row>
    <row r="443" spans="6:13" x14ac:dyDescent="0.2">
      <c r="F443" s="4"/>
      <c r="G443" s="4"/>
      <c r="H443" s="4"/>
      <c r="I443" s="4"/>
      <c r="J443" s="4"/>
      <c r="K443" s="4"/>
      <c r="L443" s="4"/>
      <c r="M443" s="4"/>
    </row>
    <row r="444" spans="6:13" x14ac:dyDescent="0.2">
      <c r="F444" s="4"/>
      <c r="G444" s="4"/>
      <c r="H444" s="4"/>
      <c r="I444" s="4"/>
      <c r="J444" s="4"/>
      <c r="K444" s="4"/>
      <c r="L444" s="4"/>
      <c r="M444" s="4"/>
    </row>
    <row r="445" spans="6:13" x14ac:dyDescent="0.2">
      <c r="F445" s="4"/>
      <c r="G445" s="4"/>
      <c r="H445" s="4"/>
      <c r="I445" s="4"/>
      <c r="J445" s="4"/>
      <c r="K445" s="4"/>
      <c r="L445" s="4"/>
      <c r="M445" s="4"/>
    </row>
    <row r="446" spans="6:13" x14ac:dyDescent="0.2">
      <c r="F446" s="4"/>
      <c r="G446" s="4"/>
      <c r="H446" s="4"/>
      <c r="I446" s="4"/>
      <c r="J446" s="4"/>
      <c r="K446" s="4"/>
      <c r="L446" s="4"/>
      <c r="M446" s="4"/>
    </row>
    <row r="447" spans="6:13" x14ac:dyDescent="0.2">
      <c r="F447" s="4"/>
      <c r="G447" s="4"/>
      <c r="H447" s="4"/>
      <c r="I447" s="4"/>
      <c r="J447" s="4"/>
      <c r="K447" s="4"/>
      <c r="L447" s="4"/>
      <c r="M447" s="4"/>
    </row>
    <row r="448" spans="6:13" x14ac:dyDescent="0.2">
      <c r="F448" s="4"/>
      <c r="G448" s="4"/>
      <c r="H448" s="4"/>
      <c r="I448" s="4"/>
      <c r="J448" s="4"/>
      <c r="K448" s="4"/>
      <c r="L448" s="4"/>
      <c r="M448" s="4"/>
    </row>
    <row r="449" spans="6:13" x14ac:dyDescent="0.2">
      <c r="F449" s="4"/>
      <c r="G449" s="4"/>
      <c r="H449" s="4"/>
      <c r="I449" s="4"/>
      <c r="J449" s="4"/>
      <c r="K449" s="4"/>
      <c r="L449" s="4"/>
      <c r="M449" s="4"/>
    </row>
    <row r="450" spans="6:13" x14ac:dyDescent="0.2">
      <c r="F450" s="4"/>
      <c r="G450" s="4"/>
      <c r="H450" s="4"/>
      <c r="I450" s="4"/>
      <c r="J450" s="4"/>
      <c r="K450" s="4"/>
      <c r="L450" s="4"/>
      <c r="M450" s="4"/>
    </row>
    <row r="451" spans="6:13" x14ac:dyDescent="0.2">
      <c r="F451" s="4"/>
      <c r="G451" s="4"/>
      <c r="H451" s="4"/>
      <c r="I451" s="4"/>
      <c r="J451" s="4"/>
      <c r="K451" s="4"/>
      <c r="L451" s="4"/>
      <c r="M451" s="4"/>
    </row>
    <row r="452" spans="6:13" x14ac:dyDescent="0.2">
      <c r="F452" s="4"/>
      <c r="G452" s="4"/>
      <c r="H452" s="4"/>
      <c r="I452" s="4"/>
      <c r="J452" s="4"/>
      <c r="K452" s="4"/>
      <c r="L452" s="4"/>
      <c r="M452" s="4"/>
    </row>
    <row r="453" spans="6:13" x14ac:dyDescent="0.2">
      <c r="F453" s="4"/>
      <c r="G453" s="4"/>
      <c r="H453" s="4"/>
      <c r="I453" s="4"/>
      <c r="J453" s="4"/>
      <c r="K453" s="4"/>
      <c r="L453" s="4"/>
      <c r="M453" s="4"/>
    </row>
    <row r="454" spans="6:13" x14ac:dyDescent="0.2">
      <c r="F454" s="4"/>
      <c r="G454" s="4"/>
      <c r="H454" s="4"/>
      <c r="I454" s="4"/>
      <c r="J454" s="4"/>
      <c r="K454" s="4"/>
      <c r="L454" s="4"/>
      <c r="M454" s="4"/>
    </row>
    <row r="455" spans="6:13" x14ac:dyDescent="0.2">
      <c r="F455" s="4"/>
      <c r="G455" s="4"/>
      <c r="H455" s="4"/>
      <c r="I455" s="4"/>
      <c r="J455" s="4"/>
      <c r="K455" s="4"/>
      <c r="L455" s="4"/>
      <c r="M455" s="4"/>
    </row>
    <row r="456" spans="6:13" x14ac:dyDescent="0.2">
      <c r="F456" s="4"/>
      <c r="G456" s="4"/>
      <c r="H456" s="4"/>
      <c r="I456" s="4"/>
      <c r="J456" s="4"/>
      <c r="K456" s="4"/>
      <c r="L456" s="4"/>
      <c r="M456" s="4"/>
    </row>
    <row r="457" spans="6:13" x14ac:dyDescent="0.2">
      <c r="F457" s="4"/>
      <c r="G457" s="4"/>
      <c r="H457" s="4"/>
      <c r="I457" s="4"/>
      <c r="J457" s="4"/>
      <c r="K457" s="4"/>
      <c r="L457" s="4"/>
      <c r="M457" s="4"/>
    </row>
    <row r="458" spans="6:13" x14ac:dyDescent="0.2">
      <c r="F458" s="4"/>
      <c r="G458" s="4"/>
      <c r="H458" s="4"/>
      <c r="I458" s="4"/>
      <c r="J458" s="4"/>
      <c r="K458" s="4"/>
      <c r="L458" s="4"/>
      <c r="M458" s="4"/>
    </row>
    <row r="459" spans="6:13" x14ac:dyDescent="0.2">
      <c r="F459" s="4"/>
      <c r="G459" s="4"/>
      <c r="H459" s="4"/>
      <c r="I459" s="4"/>
      <c r="J459" s="4"/>
      <c r="K459" s="4"/>
      <c r="L459" s="4"/>
      <c r="M459" s="4"/>
    </row>
    <row r="460" spans="6:13" x14ac:dyDescent="0.2">
      <c r="F460" s="4"/>
      <c r="G460" s="4"/>
      <c r="H460" s="4"/>
      <c r="I460" s="4"/>
      <c r="J460" s="4"/>
      <c r="K460" s="4"/>
      <c r="L460" s="4"/>
      <c r="M460" s="4"/>
    </row>
    <row r="461" spans="6:13" x14ac:dyDescent="0.2">
      <c r="F461" s="4"/>
      <c r="G461" s="4"/>
      <c r="H461" s="4"/>
      <c r="I461" s="4"/>
      <c r="J461" s="4"/>
      <c r="K461" s="4"/>
      <c r="L461" s="4"/>
      <c r="M461" s="4"/>
    </row>
    <row r="462" spans="6:13" x14ac:dyDescent="0.2">
      <c r="F462" s="4"/>
      <c r="G462" s="4"/>
      <c r="H462" s="4"/>
      <c r="I462" s="4"/>
      <c r="J462" s="4"/>
      <c r="K462" s="4"/>
      <c r="L462" s="4"/>
      <c r="M462" s="4"/>
    </row>
    <row r="463" spans="6:13" x14ac:dyDescent="0.2">
      <c r="F463" s="4"/>
      <c r="G463" s="4"/>
      <c r="H463" s="4"/>
      <c r="I463" s="4"/>
      <c r="J463" s="4"/>
      <c r="K463" s="4"/>
      <c r="L463" s="4"/>
      <c r="M463" s="4"/>
    </row>
    <row r="464" spans="6:13" x14ac:dyDescent="0.2">
      <c r="F464" s="4"/>
      <c r="G464" s="4"/>
      <c r="H464" s="4"/>
      <c r="I464" s="4"/>
      <c r="J464" s="4"/>
      <c r="K464" s="4"/>
      <c r="L464" s="4"/>
      <c r="M464" s="4"/>
    </row>
    <row r="465" spans="6:13" x14ac:dyDescent="0.2">
      <c r="F465" s="4"/>
      <c r="G465" s="4"/>
      <c r="H465" s="4"/>
      <c r="I465" s="4"/>
      <c r="J465" s="4"/>
      <c r="K465" s="4"/>
      <c r="L465" s="4"/>
      <c r="M465" s="4"/>
    </row>
    <row r="466" spans="6:13" x14ac:dyDescent="0.2">
      <c r="F466" s="4"/>
      <c r="G466" s="4"/>
      <c r="H466" s="4"/>
      <c r="I466" s="4"/>
      <c r="J466" s="4"/>
      <c r="K466" s="4"/>
      <c r="L466" s="4"/>
      <c r="M466" s="4"/>
    </row>
    <row r="467" spans="6:13" x14ac:dyDescent="0.2">
      <c r="F467" s="4"/>
      <c r="G467" s="4"/>
      <c r="H467" s="4"/>
      <c r="I467" s="4"/>
      <c r="J467" s="4"/>
      <c r="K467" s="4"/>
      <c r="L467" s="4"/>
      <c r="M467" s="4"/>
    </row>
    <row r="468" spans="6:13" x14ac:dyDescent="0.2">
      <c r="F468" s="4"/>
      <c r="G468" s="4"/>
      <c r="H468" s="4"/>
      <c r="I468" s="4"/>
      <c r="J468" s="4"/>
      <c r="K468" s="4"/>
      <c r="L468" s="4"/>
      <c r="M468" s="4"/>
    </row>
    <row r="469" spans="6:13" x14ac:dyDescent="0.2">
      <c r="F469" s="4"/>
      <c r="G469" s="4"/>
      <c r="H469" s="4"/>
      <c r="I469" s="4"/>
      <c r="J469" s="4"/>
      <c r="K469" s="4"/>
      <c r="L469" s="4"/>
      <c r="M469" s="4"/>
    </row>
    <row r="470" spans="6:13" x14ac:dyDescent="0.2">
      <c r="F470" s="4"/>
      <c r="G470" s="4"/>
      <c r="H470" s="4"/>
      <c r="I470" s="4"/>
      <c r="J470" s="4"/>
      <c r="K470" s="4"/>
      <c r="L470" s="4"/>
      <c r="M470" s="4"/>
    </row>
    <row r="471" spans="6:13" x14ac:dyDescent="0.2">
      <c r="F471" s="4"/>
      <c r="G471" s="4"/>
      <c r="H471" s="4"/>
      <c r="I471" s="4"/>
      <c r="J471" s="4"/>
      <c r="K471" s="4"/>
      <c r="L471" s="4"/>
      <c r="M471" s="4"/>
    </row>
    <row r="472" spans="6:13" x14ac:dyDescent="0.2">
      <c r="F472" s="4"/>
      <c r="G472" s="4"/>
      <c r="H472" s="4"/>
      <c r="I472" s="4"/>
      <c r="J472" s="4"/>
      <c r="K472" s="4"/>
      <c r="L472" s="4"/>
      <c r="M472" s="4"/>
    </row>
    <row r="473" spans="6:13" x14ac:dyDescent="0.2">
      <c r="F473" s="4"/>
      <c r="G473" s="4"/>
      <c r="H473" s="4"/>
      <c r="I473" s="4"/>
      <c r="J473" s="4"/>
      <c r="K473" s="4"/>
      <c r="L473" s="4"/>
      <c r="M473" s="4"/>
    </row>
    <row r="474" spans="6:13" x14ac:dyDescent="0.2">
      <c r="F474" s="4"/>
      <c r="G474" s="4"/>
      <c r="H474" s="4"/>
      <c r="I474" s="4"/>
      <c r="J474" s="4"/>
      <c r="K474" s="4"/>
      <c r="L474" s="4"/>
      <c r="M474" s="4"/>
    </row>
    <row r="475" spans="6:13" x14ac:dyDescent="0.2">
      <c r="F475" s="4"/>
      <c r="G475" s="4"/>
      <c r="H475" s="4"/>
      <c r="I475" s="4"/>
      <c r="J475" s="4"/>
      <c r="K475" s="4"/>
      <c r="L475" s="4"/>
      <c r="M475" s="4"/>
    </row>
    <row r="476" spans="6:13" x14ac:dyDescent="0.2">
      <c r="F476" s="4"/>
      <c r="G476" s="4"/>
      <c r="H476" s="4"/>
      <c r="I476" s="4"/>
      <c r="J476" s="4"/>
      <c r="K476" s="4"/>
      <c r="L476" s="4"/>
      <c r="M476" s="4"/>
    </row>
    <row r="477" spans="6:13" x14ac:dyDescent="0.2">
      <c r="F477" s="4"/>
      <c r="G477" s="4"/>
      <c r="H477" s="4"/>
      <c r="I477" s="4"/>
      <c r="J477" s="4"/>
      <c r="K477" s="4"/>
      <c r="L477" s="4"/>
      <c r="M477" s="4"/>
    </row>
    <row r="478" spans="6:13" x14ac:dyDescent="0.2">
      <c r="F478" s="4"/>
      <c r="G478" s="4"/>
      <c r="H478" s="4"/>
      <c r="I478" s="4"/>
      <c r="J478" s="4"/>
      <c r="K478" s="4"/>
      <c r="L478" s="4"/>
      <c r="M478" s="4"/>
    </row>
    <row r="479" spans="6:13" x14ac:dyDescent="0.2">
      <c r="F479" s="4"/>
      <c r="G479" s="4"/>
      <c r="H479" s="4"/>
      <c r="I479" s="4"/>
      <c r="J479" s="4"/>
      <c r="K479" s="4"/>
      <c r="L479" s="4"/>
      <c r="M479" s="4"/>
    </row>
    <row r="480" spans="6:13" x14ac:dyDescent="0.2">
      <c r="F480" s="4"/>
      <c r="G480" s="4"/>
      <c r="H480" s="4"/>
      <c r="I480" s="4"/>
      <c r="J480" s="4"/>
      <c r="K480" s="4"/>
      <c r="L480" s="4"/>
      <c r="M480" s="4"/>
    </row>
    <row r="481" spans="6:13" x14ac:dyDescent="0.2">
      <c r="F481" s="4"/>
      <c r="G481" s="4"/>
      <c r="H481" s="4"/>
      <c r="I481" s="4"/>
      <c r="J481" s="4"/>
      <c r="K481" s="4"/>
      <c r="L481" s="4"/>
      <c r="M481" s="4"/>
    </row>
    <row r="482" spans="6:13" x14ac:dyDescent="0.2">
      <c r="F482" s="4"/>
      <c r="G482" s="4"/>
      <c r="H482" s="4"/>
      <c r="I482" s="4"/>
      <c r="J482" s="4"/>
      <c r="K482" s="4"/>
      <c r="L482" s="4"/>
      <c r="M482" s="4"/>
    </row>
    <row r="483" spans="6:13" x14ac:dyDescent="0.2">
      <c r="F483" s="4"/>
      <c r="G483" s="4"/>
      <c r="H483" s="4"/>
      <c r="I483" s="4"/>
      <c r="J483" s="4"/>
      <c r="K483" s="4"/>
      <c r="L483" s="4"/>
      <c r="M483" s="4"/>
    </row>
    <row r="484" spans="6:13" x14ac:dyDescent="0.2">
      <c r="F484" s="4"/>
      <c r="G484" s="4"/>
      <c r="H484" s="4"/>
      <c r="I484" s="4"/>
      <c r="J484" s="4"/>
      <c r="K484" s="4"/>
      <c r="L484" s="4"/>
      <c r="M484" s="4"/>
    </row>
    <row r="485" spans="6:13" x14ac:dyDescent="0.2">
      <c r="F485" s="4"/>
      <c r="G485" s="4"/>
      <c r="H485" s="4"/>
      <c r="I485" s="4"/>
      <c r="J485" s="4"/>
      <c r="K485" s="4"/>
      <c r="L485" s="4"/>
      <c r="M485" s="4"/>
    </row>
    <row r="486" spans="6:13" x14ac:dyDescent="0.2">
      <c r="F486" s="4"/>
      <c r="G486" s="4"/>
      <c r="H486" s="4"/>
      <c r="I486" s="4"/>
      <c r="J486" s="4"/>
      <c r="K486" s="4"/>
      <c r="L486" s="4"/>
      <c r="M486" s="4"/>
    </row>
    <row r="487" spans="6:13" x14ac:dyDescent="0.2">
      <c r="F487" s="4"/>
      <c r="G487" s="4"/>
      <c r="H487" s="4"/>
      <c r="I487" s="4"/>
      <c r="J487" s="4"/>
      <c r="K487" s="4"/>
      <c r="L487" s="4"/>
      <c r="M487" s="4"/>
    </row>
    <row r="488" spans="6:13" x14ac:dyDescent="0.2">
      <c r="F488" s="4"/>
      <c r="G488" s="4"/>
      <c r="H488" s="4"/>
      <c r="I488" s="4"/>
      <c r="J488" s="4"/>
      <c r="K488" s="4"/>
      <c r="L488" s="4"/>
      <c r="M488" s="4"/>
    </row>
    <row r="489" spans="6:13" x14ac:dyDescent="0.2">
      <c r="F489" s="4"/>
      <c r="G489" s="4"/>
      <c r="H489" s="4"/>
      <c r="I489" s="4"/>
      <c r="J489" s="4"/>
      <c r="K489" s="4"/>
      <c r="L489" s="4"/>
      <c r="M489" s="4"/>
    </row>
    <row r="490" spans="6:13" x14ac:dyDescent="0.2">
      <c r="F490" s="4"/>
      <c r="G490" s="4"/>
      <c r="H490" s="4"/>
      <c r="I490" s="4"/>
      <c r="J490" s="4"/>
      <c r="K490" s="4"/>
      <c r="L490" s="4"/>
      <c r="M490" s="4"/>
    </row>
    <row r="491" spans="6:13" x14ac:dyDescent="0.2">
      <c r="F491" s="4"/>
      <c r="G491" s="4"/>
      <c r="H491" s="4"/>
      <c r="I491" s="4"/>
      <c r="J491" s="4"/>
      <c r="K491" s="4"/>
      <c r="L491" s="4"/>
      <c r="M491" s="4"/>
    </row>
    <row r="492" spans="6:13" x14ac:dyDescent="0.2">
      <c r="F492" s="4"/>
      <c r="G492" s="4"/>
      <c r="H492" s="4"/>
      <c r="I492" s="4"/>
      <c r="J492" s="4"/>
      <c r="K492" s="4"/>
      <c r="L492" s="4"/>
      <c r="M492" s="4"/>
    </row>
    <row r="493" spans="6:13" x14ac:dyDescent="0.2">
      <c r="F493" s="4"/>
      <c r="G493" s="4"/>
      <c r="H493" s="4"/>
      <c r="I493" s="4"/>
      <c r="J493" s="4"/>
      <c r="K493" s="4"/>
      <c r="L493" s="4"/>
      <c r="M493" s="4"/>
    </row>
    <row r="494" spans="6:13" x14ac:dyDescent="0.2">
      <c r="F494" s="4"/>
      <c r="G494" s="4"/>
      <c r="H494" s="4"/>
      <c r="I494" s="4"/>
      <c r="J494" s="4"/>
      <c r="K494" s="4"/>
      <c r="L494" s="4"/>
      <c r="M494" s="4"/>
    </row>
    <row r="495" spans="6:13" x14ac:dyDescent="0.2">
      <c r="F495" s="4"/>
      <c r="G495" s="4"/>
      <c r="H495" s="4"/>
      <c r="I495" s="4"/>
      <c r="J495" s="4"/>
      <c r="K495" s="4"/>
      <c r="L495" s="4"/>
      <c r="M495" s="4"/>
    </row>
    <row r="496" spans="6:13" x14ac:dyDescent="0.2">
      <c r="F496" s="4"/>
      <c r="G496" s="4"/>
      <c r="H496" s="4"/>
      <c r="I496" s="4"/>
      <c r="J496" s="4"/>
      <c r="K496" s="4"/>
      <c r="L496" s="4"/>
      <c r="M496" s="4"/>
    </row>
    <row r="497" spans="6:13" x14ac:dyDescent="0.2">
      <c r="F497" s="4"/>
      <c r="G497" s="4"/>
      <c r="H497" s="4"/>
      <c r="I497" s="4"/>
      <c r="J497" s="4"/>
      <c r="K497" s="4"/>
      <c r="L497" s="4"/>
      <c r="M497" s="4"/>
    </row>
    <row r="498" spans="6:13" x14ac:dyDescent="0.2">
      <c r="F498" s="4"/>
      <c r="G498" s="4"/>
      <c r="H498" s="4"/>
      <c r="I498" s="4"/>
      <c r="J498" s="4"/>
      <c r="K498" s="4"/>
      <c r="L498" s="4"/>
      <c r="M498" s="4"/>
    </row>
    <row r="499" spans="6:13" x14ac:dyDescent="0.2">
      <c r="F499" s="4"/>
      <c r="G499" s="4"/>
      <c r="H499" s="4"/>
      <c r="I499" s="4"/>
      <c r="J499" s="4"/>
      <c r="K499" s="4"/>
      <c r="L499" s="4"/>
      <c r="M499" s="4"/>
    </row>
    <row r="500" spans="6:13" x14ac:dyDescent="0.2">
      <c r="F500" s="4"/>
      <c r="G500" s="4"/>
      <c r="H500" s="4"/>
      <c r="I500" s="4"/>
      <c r="J500" s="4"/>
      <c r="K500" s="4"/>
      <c r="L500" s="4"/>
      <c r="M500" s="4"/>
    </row>
    <row r="501" spans="6:13" x14ac:dyDescent="0.2">
      <c r="F501" s="4"/>
      <c r="G501" s="4"/>
      <c r="H501" s="4"/>
      <c r="I501" s="4"/>
      <c r="J501" s="4"/>
      <c r="K501" s="4"/>
      <c r="L501" s="4"/>
      <c r="M501" s="4"/>
    </row>
    <row r="502" spans="6:13" x14ac:dyDescent="0.2">
      <c r="F502" s="4"/>
      <c r="G502" s="4"/>
      <c r="H502" s="4"/>
      <c r="I502" s="4"/>
      <c r="J502" s="4"/>
      <c r="K502" s="4"/>
      <c r="L502" s="4"/>
      <c r="M502" s="4"/>
    </row>
    <row r="503" spans="6:13" x14ac:dyDescent="0.2">
      <c r="F503" s="4"/>
      <c r="G503" s="4"/>
      <c r="H503" s="4"/>
      <c r="I503" s="4"/>
      <c r="J503" s="4"/>
      <c r="K503" s="4"/>
      <c r="L503" s="4"/>
      <c r="M503" s="4"/>
    </row>
    <row r="504" spans="6:13" x14ac:dyDescent="0.2">
      <c r="F504" s="4"/>
      <c r="G504" s="4"/>
      <c r="H504" s="4"/>
      <c r="I504" s="4"/>
      <c r="J504" s="4"/>
      <c r="K504" s="4"/>
      <c r="L504" s="4"/>
      <c r="M504" s="4"/>
    </row>
    <row r="505" spans="6:13" x14ac:dyDescent="0.2">
      <c r="F505" s="4"/>
      <c r="G505" s="4"/>
      <c r="H505" s="4"/>
      <c r="I505" s="4"/>
      <c r="J505" s="4"/>
      <c r="K505" s="4"/>
      <c r="L505" s="4"/>
      <c r="M505" s="4"/>
    </row>
    <row r="506" spans="6:13" x14ac:dyDescent="0.2">
      <c r="F506" s="4"/>
      <c r="G506" s="4"/>
      <c r="H506" s="4"/>
      <c r="I506" s="4"/>
      <c r="J506" s="4"/>
      <c r="K506" s="4"/>
      <c r="L506" s="4"/>
      <c r="M506" s="4"/>
    </row>
    <row r="507" spans="6:13" x14ac:dyDescent="0.2">
      <c r="F507" s="4"/>
      <c r="G507" s="4"/>
      <c r="H507" s="4"/>
      <c r="I507" s="4"/>
      <c r="J507" s="4"/>
      <c r="K507" s="4"/>
      <c r="L507" s="4"/>
      <c r="M507" s="4"/>
    </row>
    <row r="508" spans="6:13" x14ac:dyDescent="0.2">
      <c r="F508" s="4"/>
      <c r="G508" s="4"/>
      <c r="H508" s="4"/>
      <c r="I508" s="4"/>
      <c r="J508" s="4"/>
      <c r="K508" s="4"/>
      <c r="L508" s="4"/>
      <c r="M508" s="4"/>
    </row>
    <row r="509" spans="6:13" x14ac:dyDescent="0.2">
      <c r="F509" s="4"/>
      <c r="G509" s="4"/>
      <c r="H509" s="4"/>
      <c r="I509" s="4"/>
      <c r="J509" s="4"/>
      <c r="K509" s="4"/>
      <c r="L509" s="4"/>
      <c r="M509" s="4"/>
    </row>
    <row r="510" spans="6:13" x14ac:dyDescent="0.2">
      <c r="F510" s="4"/>
      <c r="G510" s="4"/>
      <c r="H510" s="4"/>
      <c r="I510" s="4"/>
      <c r="J510" s="4"/>
      <c r="K510" s="4"/>
      <c r="L510" s="4"/>
      <c r="M510" s="4"/>
    </row>
    <row r="511" spans="6:13" x14ac:dyDescent="0.2">
      <c r="F511" s="4"/>
      <c r="G511" s="4"/>
      <c r="H511" s="4"/>
      <c r="I511" s="4"/>
      <c r="J511" s="4"/>
      <c r="K511" s="4"/>
      <c r="L511" s="4"/>
      <c r="M511" s="4"/>
    </row>
    <row r="512" spans="6:13" x14ac:dyDescent="0.2">
      <c r="F512" s="4"/>
      <c r="G512" s="4"/>
      <c r="H512" s="4"/>
      <c r="I512" s="4"/>
      <c r="J512" s="4"/>
      <c r="K512" s="4"/>
      <c r="L512" s="4"/>
      <c r="M512" s="4"/>
    </row>
    <row r="513" spans="6:13" x14ac:dyDescent="0.2">
      <c r="F513" s="4"/>
      <c r="G513" s="4"/>
      <c r="H513" s="4"/>
      <c r="I513" s="4"/>
      <c r="J513" s="4"/>
      <c r="K513" s="4"/>
      <c r="L513" s="4"/>
      <c r="M513" s="4"/>
    </row>
    <row r="514" spans="6:13" x14ac:dyDescent="0.2">
      <c r="F514" s="4"/>
      <c r="G514" s="4"/>
      <c r="H514" s="4"/>
      <c r="I514" s="4"/>
      <c r="J514" s="4"/>
      <c r="K514" s="4"/>
      <c r="L514" s="4"/>
      <c r="M514" s="4"/>
    </row>
    <row r="515" spans="6:13" x14ac:dyDescent="0.2">
      <c r="F515" s="4"/>
      <c r="G515" s="4"/>
      <c r="H515" s="4"/>
      <c r="I515" s="4"/>
      <c r="J515" s="4"/>
      <c r="K515" s="4"/>
      <c r="L515" s="4"/>
      <c r="M515" s="4"/>
    </row>
    <row r="516" spans="6:13" x14ac:dyDescent="0.2">
      <c r="F516" s="4"/>
      <c r="G516" s="4"/>
      <c r="H516" s="4"/>
      <c r="I516" s="4"/>
      <c r="J516" s="4"/>
      <c r="K516" s="4"/>
      <c r="L516" s="4"/>
      <c r="M516" s="4"/>
    </row>
    <row r="517" spans="6:13" x14ac:dyDescent="0.2">
      <c r="F517" s="4"/>
      <c r="G517" s="4"/>
      <c r="H517" s="4"/>
      <c r="I517" s="4"/>
      <c r="J517" s="4"/>
      <c r="K517" s="4"/>
      <c r="L517" s="4"/>
      <c r="M517" s="4"/>
    </row>
    <row r="518" spans="6:13" x14ac:dyDescent="0.2">
      <c r="F518" s="4"/>
      <c r="G518" s="4"/>
      <c r="H518" s="4"/>
      <c r="I518" s="4"/>
      <c r="J518" s="4"/>
      <c r="K518" s="4"/>
      <c r="L518" s="4"/>
      <c r="M518" s="4"/>
    </row>
    <row r="519" spans="6:13" x14ac:dyDescent="0.2">
      <c r="F519" s="4"/>
      <c r="G519" s="4"/>
      <c r="H519" s="4"/>
      <c r="I519" s="4"/>
      <c r="J519" s="4"/>
      <c r="K519" s="4"/>
      <c r="L519" s="4"/>
      <c r="M519" s="4"/>
    </row>
    <row r="520" spans="6:13" x14ac:dyDescent="0.2">
      <c r="F520" s="4"/>
      <c r="G520" s="4"/>
      <c r="H520" s="4"/>
      <c r="I520" s="4"/>
      <c r="J520" s="4"/>
      <c r="K520" s="4"/>
      <c r="L520" s="4"/>
      <c r="M520" s="4"/>
    </row>
    <row r="521" spans="6:13" x14ac:dyDescent="0.2">
      <c r="F521" s="4"/>
      <c r="G521" s="4"/>
      <c r="H521" s="4"/>
      <c r="I521" s="4"/>
      <c r="J521" s="4"/>
      <c r="K521" s="4"/>
      <c r="L521" s="4"/>
      <c r="M521" s="4"/>
    </row>
    <row r="522" spans="6:13" x14ac:dyDescent="0.2">
      <c r="F522" s="4"/>
      <c r="G522" s="4"/>
      <c r="H522" s="4"/>
      <c r="I522" s="4"/>
      <c r="J522" s="4"/>
      <c r="K522" s="4"/>
      <c r="L522" s="4"/>
      <c r="M522" s="4"/>
    </row>
    <row r="523" spans="6:13" x14ac:dyDescent="0.2">
      <c r="F523" s="4"/>
      <c r="G523" s="4"/>
      <c r="H523" s="4"/>
      <c r="I523" s="4"/>
      <c r="J523" s="4"/>
      <c r="K523" s="4"/>
      <c r="L523" s="4"/>
      <c r="M523" s="4"/>
    </row>
    <row r="524" spans="6:13" x14ac:dyDescent="0.2">
      <c r="F524" s="4"/>
      <c r="G524" s="4"/>
      <c r="H524" s="4"/>
      <c r="I524" s="4"/>
      <c r="J524" s="4"/>
      <c r="K524" s="4"/>
      <c r="L524" s="4"/>
      <c r="M524" s="4"/>
    </row>
    <row r="525" spans="6:13" x14ac:dyDescent="0.2">
      <c r="F525" s="4"/>
      <c r="G525" s="4"/>
      <c r="H525" s="4"/>
      <c r="I525" s="4"/>
      <c r="J525" s="4"/>
      <c r="K525" s="4"/>
      <c r="L525" s="4"/>
      <c r="M525" s="4"/>
    </row>
    <row r="526" spans="6:13" x14ac:dyDescent="0.2">
      <c r="F526" s="4"/>
      <c r="G526" s="4"/>
      <c r="H526" s="4"/>
      <c r="I526" s="4"/>
      <c r="J526" s="4"/>
      <c r="K526" s="4"/>
      <c r="L526" s="4"/>
      <c r="M526" s="4"/>
    </row>
    <row r="527" spans="6:13" x14ac:dyDescent="0.2">
      <c r="F527" s="4"/>
      <c r="G527" s="4"/>
      <c r="H527" s="4"/>
      <c r="I527" s="4"/>
      <c r="J527" s="4"/>
      <c r="K527" s="4"/>
      <c r="L527" s="4"/>
      <c r="M527" s="4"/>
    </row>
    <row r="528" spans="6:13" x14ac:dyDescent="0.2">
      <c r="F528" s="4"/>
      <c r="G528" s="4"/>
      <c r="H528" s="4"/>
      <c r="I528" s="4"/>
      <c r="J528" s="4"/>
      <c r="K528" s="4"/>
      <c r="L528" s="4"/>
      <c r="M528" s="4"/>
    </row>
    <row r="529" spans="6:13" x14ac:dyDescent="0.2">
      <c r="F529" s="4"/>
      <c r="G529" s="4"/>
      <c r="H529" s="4"/>
      <c r="I529" s="4"/>
      <c r="J529" s="4"/>
      <c r="K529" s="4"/>
      <c r="L529" s="4"/>
      <c r="M529" s="4"/>
    </row>
    <row r="530" spans="6:13" x14ac:dyDescent="0.2">
      <c r="F530" s="4"/>
      <c r="G530" s="4"/>
      <c r="H530" s="4"/>
      <c r="I530" s="4"/>
      <c r="J530" s="4"/>
      <c r="K530" s="4"/>
      <c r="L530" s="4"/>
      <c r="M530" s="4"/>
    </row>
    <row r="531" spans="6:13" x14ac:dyDescent="0.2">
      <c r="F531" s="4"/>
      <c r="G531" s="4"/>
      <c r="H531" s="4"/>
      <c r="I531" s="4"/>
      <c r="J531" s="4"/>
      <c r="K531" s="4"/>
      <c r="L531" s="4"/>
      <c r="M531" s="4"/>
    </row>
    <row r="532" spans="6:13" x14ac:dyDescent="0.2">
      <c r="F532" s="4"/>
      <c r="G532" s="4"/>
      <c r="H532" s="4"/>
      <c r="I532" s="4"/>
      <c r="J532" s="4"/>
      <c r="K532" s="4"/>
      <c r="L532" s="4"/>
      <c r="M532" s="4"/>
    </row>
    <row r="533" spans="6:13" x14ac:dyDescent="0.2">
      <c r="F533" s="4"/>
      <c r="G533" s="4"/>
      <c r="H533" s="4"/>
      <c r="I533" s="4"/>
      <c r="J533" s="4"/>
      <c r="K533" s="4"/>
      <c r="L533" s="4"/>
      <c r="M533" s="4"/>
    </row>
    <row r="534" spans="6:13" x14ac:dyDescent="0.2">
      <c r="F534" s="4"/>
      <c r="G534" s="4"/>
      <c r="H534" s="4"/>
      <c r="I534" s="4"/>
      <c r="J534" s="4"/>
      <c r="K534" s="4"/>
      <c r="L534" s="4"/>
      <c r="M534" s="4"/>
    </row>
    <row r="535" spans="6:13" x14ac:dyDescent="0.2">
      <c r="F535" s="4"/>
      <c r="G535" s="4"/>
      <c r="H535" s="4"/>
      <c r="I535" s="4"/>
      <c r="J535" s="4"/>
      <c r="K535" s="4"/>
      <c r="L535" s="4"/>
      <c r="M535" s="4"/>
    </row>
    <row r="536" spans="6:13" x14ac:dyDescent="0.2">
      <c r="F536" s="4"/>
      <c r="G536" s="4"/>
      <c r="H536" s="4"/>
      <c r="I536" s="4"/>
      <c r="J536" s="4"/>
      <c r="K536" s="4"/>
      <c r="L536" s="4"/>
      <c r="M536" s="4"/>
    </row>
    <row r="537" spans="6:13" x14ac:dyDescent="0.2">
      <c r="F537" s="4"/>
      <c r="G537" s="4"/>
      <c r="H537" s="4"/>
      <c r="I537" s="4"/>
      <c r="J537" s="4"/>
      <c r="K537" s="4"/>
      <c r="L537" s="4"/>
      <c r="M537" s="4"/>
    </row>
    <row r="538" spans="6:13" x14ac:dyDescent="0.2">
      <c r="F538" s="4"/>
      <c r="G538" s="4"/>
      <c r="H538" s="4"/>
      <c r="I538" s="4"/>
      <c r="J538" s="4"/>
      <c r="K538" s="4"/>
      <c r="L538" s="4"/>
      <c r="M538" s="4"/>
    </row>
    <row r="539" spans="6:13" x14ac:dyDescent="0.2">
      <c r="F539" s="4"/>
      <c r="G539" s="4"/>
      <c r="H539" s="4"/>
      <c r="I539" s="4"/>
      <c r="J539" s="4"/>
      <c r="K539" s="4"/>
      <c r="L539" s="4"/>
      <c r="M539" s="4"/>
    </row>
    <row r="540" spans="6:13" x14ac:dyDescent="0.2">
      <c r="F540" s="4"/>
      <c r="G540" s="4"/>
      <c r="H540" s="4"/>
      <c r="I540" s="4"/>
      <c r="J540" s="4"/>
      <c r="K540" s="4"/>
      <c r="L540" s="4"/>
      <c r="M540" s="4"/>
    </row>
    <row r="541" spans="6:13" x14ac:dyDescent="0.2">
      <c r="F541" s="4"/>
      <c r="G541" s="4"/>
      <c r="H541" s="4"/>
      <c r="I541" s="4"/>
      <c r="J541" s="4"/>
      <c r="K541" s="4"/>
      <c r="L541" s="4"/>
      <c r="M541" s="4"/>
    </row>
    <row r="542" spans="6:13" x14ac:dyDescent="0.2">
      <c r="F542" s="4"/>
      <c r="G542" s="4"/>
      <c r="H542" s="4"/>
      <c r="I542" s="4"/>
      <c r="J542" s="4"/>
      <c r="K542" s="4"/>
      <c r="L542" s="4"/>
      <c r="M542" s="4"/>
    </row>
    <row r="543" spans="6:13" x14ac:dyDescent="0.2">
      <c r="F543" s="4"/>
      <c r="G543" s="4"/>
      <c r="H543" s="4"/>
      <c r="I543" s="4"/>
      <c r="J543" s="4"/>
      <c r="K543" s="4"/>
      <c r="L543" s="4"/>
      <c r="M543" s="4"/>
    </row>
    <row r="544" spans="6:13" x14ac:dyDescent="0.2">
      <c r="F544" s="4"/>
      <c r="G544" s="4"/>
      <c r="H544" s="4"/>
      <c r="I544" s="4"/>
      <c r="J544" s="4"/>
      <c r="K544" s="4"/>
      <c r="L544" s="4"/>
      <c r="M544" s="4"/>
    </row>
    <row r="545" spans="6:13" x14ac:dyDescent="0.2">
      <c r="F545" s="4"/>
      <c r="G545" s="4"/>
      <c r="H545" s="4"/>
      <c r="I545" s="4"/>
      <c r="J545" s="4"/>
      <c r="K545" s="4"/>
      <c r="L545" s="4"/>
      <c r="M545" s="4"/>
    </row>
    <row r="546" spans="6:13" x14ac:dyDescent="0.2">
      <c r="F546" s="4"/>
      <c r="G546" s="4"/>
      <c r="H546" s="4"/>
      <c r="I546" s="4"/>
      <c r="J546" s="4"/>
      <c r="K546" s="4"/>
      <c r="L546" s="4"/>
      <c r="M546" s="4"/>
    </row>
    <row r="547" spans="6:13" x14ac:dyDescent="0.2">
      <c r="F547" s="4"/>
      <c r="G547" s="4"/>
      <c r="H547" s="4"/>
      <c r="I547" s="4"/>
      <c r="J547" s="4"/>
      <c r="K547" s="4"/>
      <c r="L547" s="4"/>
      <c r="M547" s="4"/>
    </row>
    <row r="548" spans="6:13" x14ac:dyDescent="0.2">
      <c r="F548" s="4"/>
      <c r="G548" s="4"/>
      <c r="H548" s="4"/>
      <c r="I548" s="4"/>
      <c r="J548" s="4"/>
      <c r="K548" s="4"/>
      <c r="L548" s="4"/>
      <c r="M548" s="4"/>
    </row>
    <row r="549" spans="6:13" x14ac:dyDescent="0.2">
      <c r="F549" s="4"/>
      <c r="G549" s="4"/>
      <c r="H549" s="4"/>
      <c r="I549" s="4"/>
      <c r="J549" s="4"/>
      <c r="K549" s="4"/>
      <c r="L549" s="4"/>
      <c r="M549" s="4"/>
    </row>
    <row r="550" spans="6:13" x14ac:dyDescent="0.2">
      <c r="F550" s="4"/>
      <c r="G550" s="4"/>
      <c r="H550" s="4"/>
      <c r="I550" s="4"/>
      <c r="J550" s="4"/>
      <c r="K550" s="4"/>
      <c r="L550" s="4"/>
      <c r="M550" s="4"/>
    </row>
    <row r="551" spans="6:13" x14ac:dyDescent="0.2">
      <c r="F551" s="4"/>
      <c r="G551" s="4"/>
      <c r="H551" s="4"/>
      <c r="I551" s="4"/>
      <c r="J551" s="4"/>
      <c r="K551" s="4"/>
      <c r="L551" s="4"/>
      <c r="M551" s="4"/>
    </row>
    <row r="552" spans="6:13" x14ac:dyDescent="0.2">
      <c r="F552" s="4"/>
      <c r="G552" s="4"/>
      <c r="H552" s="4"/>
      <c r="I552" s="4"/>
      <c r="J552" s="4"/>
      <c r="K552" s="4"/>
      <c r="L552" s="4"/>
      <c r="M552" s="4"/>
    </row>
    <row r="553" spans="6:13" x14ac:dyDescent="0.2">
      <c r="F553" s="4"/>
      <c r="G553" s="4"/>
      <c r="H553" s="4"/>
      <c r="I553" s="4"/>
      <c r="J553" s="4"/>
      <c r="K553" s="4"/>
      <c r="L553" s="4"/>
      <c r="M553" s="4"/>
    </row>
    <row r="554" spans="6:13" x14ac:dyDescent="0.2">
      <c r="F554" s="4"/>
      <c r="G554" s="4"/>
      <c r="H554" s="4"/>
      <c r="I554" s="4"/>
      <c r="J554" s="4"/>
      <c r="K554" s="4"/>
      <c r="L554" s="4"/>
      <c r="M554" s="4"/>
    </row>
    <row r="555" spans="6:13" x14ac:dyDescent="0.2">
      <c r="F555" s="4"/>
      <c r="G555" s="4"/>
      <c r="H555" s="4"/>
      <c r="I555" s="4"/>
      <c r="J555" s="4"/>
      <c r="K555" s="4"/>
      <c r="L555" s="4"/>
      <c r="M555" s="4"/>
    </row>
    <row r="556" spans="6:13" x14ac:dyDescent="0.2">
      <c r="F556" s="4"/>
      <c r="G556" s="4"/>
      <c r="H556" s="4"/>
      <c r="I556" s="4"/>
      <c r="J556" s="4"/>
      <c r="K556" s="4"/>
      <c r="L556" s="4"/>
      <c r="M556" s="4"/>
    </row>
    <row r="557" spans="6:13" x14ac:dyDescent="0.2">
      <c r="F557" s="4"/>
      <c r="G557" s="4"/>
      <c r="H557" s="4"/>
      <c r="I557" s="4"/>
      <c r="J557" s="4"/>
      <c r="K557" s="4"/>
      <c r="L557" s="4"/>
      <c r="M557" s="4"/>
    </row>
    <row r="558" spans="6:13" x14ac:dyDescent="0.2">
      <c r="F558" s="4"/>
      <c r="G558" s="4"/>
      <c r="H558" s="4"/>
      <c r="I558" s="4"/>
      <c r="J558" s="4"/>
      <c r="K558" s="4"/>
      <c r="L558" s="4"/>
      <c r="M558" s="4"/>
    </row>
    <row r="559" spans="6:13" x14ac:dyDescent="0.2">
      <c r="F559" s="4"/>
      <c r="G559" s="4"/>
      <c r="H559" s="4"/>
      <c r="I559" s="4"/>
      <c r="J559" s="4"/>
      <c r="K559" s="4"/>
      <c r="L559" s="4"/>
      <c r="M559" s="4"/>
    </row>
    <row r="560" spans="6:13" x14ac:dyDescent="0.2">
      <c r="F560" s="4"/>
      <c r="G560" s="4"/>
      <c r="H560" s="4"/>
      <c r="I560" s="4"/>
      <c r="J560" s="4"/>
      <c r="K560" s="4"/>
      <c r="L560" s="4"/>
      <c r="M560" s="4"/>
    </row>
    <row r="561" spans="6:13" x14ac:dyDescent="0.2">
      <c r="F561" s="4"/>
      <c r="G561" s="4"/>
      <c r="H561" s="4"/>
      <c r="I561" s="4"/>
      <c r="J561" s="4"/>
      <c r="K561" s="4"/>
      <c r="L561" s="4"/>
      <c r="M561" s="4"/>
    </row>
    <row r="562" spans="6:13" x14ac:dyDescent="0.2">
      <c r="F562" s="4"/>
      <c r="G562" s="4"/>
      <c r="H562" s="4"/>
      <c r="I562" s="4"/>
      <c r="J562" s="4"/>
      <c r="K562" s="4"/>
      <c r="L562" s="4"/>
      <c r="M562" s="4"/>
    </row>
    <row r="563" spans="6:13" x14ac:dyDescent="0.2">
      <c r="F563" s="4"/>
      <c r="G563" s="4"/>
      <c r="H563" s="4"/>
      <c r="I563" s="4"/>
      <c r="J563" s="4"/>
      <c r="K563" s="4"/>
      <c r="L563" s="4"/>
      <c r="M563" s="4"/>
    </row>
    <row r="564" spans="6:13" x14ac:dyDescent="0.2">
      <c r="F564" s="4"/>
      <c r="G564" s="4"/>
      <c r="H564" s="4"/>
      <c r="I564" s="4"/>
      <c r="J564" s="4"/>
      <c r="K564" s="4"/>
      <c r="L564" s="4"/>
      <c r="M564" s="4"/>
    </row>
    <row r="565" spans="6:13" x14ac:dyDescent="0.2">
      <c r="F565" s="4"/>
      <c r="G565" s="4"/>
      <c r="H565" s="4"/>
      <c r="I565" s="4"/>
      <c r="J565" s="4"/>
      <c r="K565" s="4"/>
      <c r="L565" s="4"/>
      <c r="M565" s="4"/>
    </row>
    <row r="566" spans="6:13" x14ac:dyDescent="0.2">
      <c r="F566" s="4"/>
      <c r="G566" s="4"/>
      <c r="H566" s="4"/>
      <c r="I566" s="4"/>
      <c r="J566" s="4"/>
      <c r="K566" s="4"/>
      <c r="L566" s="4"/>
      <c r="M566" s="4"/>
    </row>
    <row r="567" spans="6:13" x14ac:dyDescent="0.2">
      <c r="F567" s="4"/>
      <c r="G567" s="4"/>
      <c r="H567" s="4"/>
      <c r="I567" s="4"/>
      <c r="J567" s="4"/>
      <c r="K567" s="4"/>
      <c r="L567" s="4"/>
      <c r="M567" s="4"/>
    </row>
    <row r="568" spans="6:13" x14ac:dyDescent="0.2">
      <c r="F568" s="4"/>
      <c r="G568" s="4"/>
      <c r="H568" s="4"/>
      <c r="I568" s="4"/>
      <c r="J568" s="4"/>
      <c r="K568" s="4"/>
      <c r="L568" s="4"/>
      <c r="M568" s="4"/>
    </row>
    <row r="569" spans="6:13" x14ac:dyDescent="0.2">
      <c r="F569" s="4"/>
      <c r="G569" s="4"/>
      <c r="H569" s="4"/>
      <c r="I569" s="4"/>
      <c r="J569" s="4"/>
      <c r="K569" s="4"/>
      <c r="L569" s="4"/>
      <c r="M569" s="4"/>
    </row>
    <row r="570" spans="6:13" x14ac:dyDescent="0.2">
      <c r="F570" s="4"/>
      <c r="G570" s="4"/>
      <c r="H570" s="4"/>
      <c r="I570" s="4"/>
      <c r="J570" s="4"/>
      <c r="K570" s="4"/>
      <c r="L570" s="4"/>
      <c r="M570" s="4"/>
    </row>
    <row r="571" spans="6:13" x14ac:dyDescent="0.2">
      <c r="F571" s="4"/>
      <c r="G571" s="4"/>
      <c r="H571" s="4"/>
      <c r="I571" s="4"/>
      <c r="J571" s="4"/>
      <c r="K571" s="4"/>
      <c r="L571" s="4"/>
      <c r="M571" s="4"/>
    </row>
    <row r="572" spans="6:13" x14ac:dyDescent="0.2">
      <c r="F572" s="4"/>
      <c r="G572" s="4"/>
      <c r="H572" s="4"/>
      <c r="I572" s="4"/>
      <c r="J572" s="4"/>
      <c r="K572" s="4"/>
      <c r="L572" s="4"/>
      <c r="M572" s="4"/>
    </row>
    <row r="573" spans="6:13" x14ac:dyDescent="0.2">
      <c r="F573" s="4"/>
      <c r="G573" s="4"/>
      <c r="H573" s="4"/>
      <c r="I573" s="4"/>
      <c r="J573" s="4"/>
      <c r="K573" s="4"/>
      <c r="L573" s="4"/>
      <c r="M573" s="4"/>
    </row>
    <row r="574" spans="6:13" x14ac:dyDescent="0.2">
      <c r="F574" s="4"/>
      <c r="G574" s="4"/>
      <c r="H574" s="4"/>
      <c r="I574" s="4"/>
      <c r="J574" s="4"/>
      <c r="K574" s="4"/>
      <c r="L574" s="4"/>
      <c r="M574" s="4"/>
    </row>
    <row r="575" spans="6:13" x14ac:dyDescent="0.2">
      <c r="F575" s="4"/>
      <c r="G575" s="4"/>
      <c r="H575" s="4"/>
      <c r="I575" s="4"/>
      <c r="J575" s="4"/>
      <c r="K575" s="4"/>
      <c r="L575" s="4"/>
      <c r="M575" s="4"/>
    </row>
    <row r="576" spans="6:13" x14ac:dyDescent="0.2">
      <c r="F576" s="4"/>
      <c r="G576" s="4"/>
      <c r="H576" s="4"/>
      <c r="I576" s="4"/>
      <c r="J576" s="4"/>
      <c r="K576" s="4"/>
      <c r="L576" s="4"/>
      <c r="M576" s="4"/>
    </row>
    <row r="577" spans="6:13" x14ac:dyDescent="0.2">
      <c r="F577" s="4"/>
      <c r="G577" s="4"/>
      <c r="H577" s="4"/>
      <c r="I577" s="4"/>
      <c r="J577" s="4"/>
      <c r="K577" s="4"/>
      <c r="L577" s="4"/>
      <c r="M577" s="4"/>
    </row>
    <row r="578" spans="6:13" x14ac:dyDescent="0.2">
      <c r="F578" s="4"/>
      <c r="G578" s="4"/>
      <c r="H578" s="4"/>
      <c r="I578" s="4"/>
      <c r="J578" s="4"/>
      <c r="K578" s="4"/>
      <c r="L578" s="4"/>
      <c r="M578" s="4"/>
    </row>
    <row r="579" spans="6:13" x14ac:dyDescent="0.2">
      <c r="F579" s="4"/>
      <c r="G579" s="4"/>
      <c r="H579" s="4"/>
      <c r="I579" s="4"/>
      <c r="J579" s="4"/>
      <c r="K579" s="4"/>
      <c r="L579" s="4"/>
      <c r="M579" s="4"/>
    </row>
    <row r="580" spans="6:13" x14ac:dyDescent="0.2">
      <c r="F580" s="4"/>
      <c r="G580" s="4"/>
      <c r="H580" s="4"/>
      <c r="I580" s="4"/>
      <c r="J580" s="4"/>
      <c r="K580" s="4"/>
      <c r="L580" s="4"/>
      <c r="M580" s="4"/>
    </row>
    <row r="581" spans="6:13" x14ac:dyDescent="0.2">
      <c r="F581" s="4"/>
      <c r="G581" s="4"/>
      <c r="H581" s="4"/>
      <c r="I581" s="4"/>
      <c r="J581" s="4"/>
      <c r="K581" s="4"/>
      <c r="L581" s="4"/>
      <c r="M581" s="4"/>
    </row>
    <row r="582" spans="6:13" x14ac:dyDescent="0.2">
      <c r="F582" s="4"/>
      <c r="G582" s="4"/>
      <c r="H582" s="4"/>
      <c r="I582" s="4"/>
      <c r="J582" s="4"/>
      <c r="K582" s="4"/>
      <c r="L582" s="4"/>
      <c r="M582" s="4"/>
    </row>
    <row r="583" spans="6:13" x14ac:dyDescent="0.2">
      <c r="F583" s="4"/>
      <c r="G583" s="4"/>
      <c r="H583" s="4"/>
      <c r="I583" s="4"/>
      <c r="J583" s="4"/>
      <c r="K583" s="4"/>
      <c r="L583" s="4"/>
      <c r="M583" s="4"/>
    </row>
    <row r="584" spans="6:13" x14ac:dyDescent="0.2">
      <c r="F584" s="4"/>
      <c r="G584" s="4"/>
      <c r="H584" s="4"/>
      <c r="I584" s="4"/>
      <c r="J584" s="4"/>
      <c r="K584" s="4"/>
      <c r="L584" s="4"/>
      <c r="M584" s="4"/>
    </row>
    <row r="585" spans="6:13" x14ac:dyDescent="0.2">
      <c r="F585" s="4"/>
      <c r="G585" s="4"/>
      <c r="H585" s="4"/>
      <c r="I585" s="4"/>
      <c r="J585" s="4"/>
      <c r="K585" s="4"/>
      <c r="L585" s="4"/>
      <c r="M585" s="4"/>
    </row>
    <row r="586" spans="6:13" x14ac:dyDescent="0.2">
      <c r="F586" s="4"/>
      <c r="G586" s="4"/>
      <c r="H586" s="4"/>
      <c r="I586" s="4"/>
      <c r="J586" s="4"/>
      <c r="K586" s="4"/>
      <c r="L586" s="4"/>
      <c r="M586" s="4"/>
    </row>
    <row r="587" spans="6:13" x14ac:dyDescent="0.2">
      <c r="F587" s="4"/>
      <c r="G587" s="4"/>
      <c r="H587" s="4"/>
      <c r="I587" s="4"/>
      <c r="J587" s="4"/>
      <c r="K587" s="4"/>
      <c r="L587" s="4"/>
      <c r="M587" s="4"/>
    </row>
    <row r="588" spans="6:13" x14ac:dyDescent="0.2">
      <c r="F588" s="4"/>
      <c r="G588" s="4"/>
      <c r="H588" s="4"/>
      <c r="I588" s="4"/>
      <c r="J588" s="4"/>
      <c r="K588" s="4"/>
      <c r="L588" s="4"/>
      <c r="M588" s="4"/>
    </row>
    <row r="589" spans="6:13" x14ac:dyDescent="0.2">
      <c r="F589" s="4"/>
      <c r="G589" s="4"/>
      <c r="H589" s="4"/>
      <c r="I589" s="4"/>
      <c r="J589" s="4"/>
      <c r="K589" s="4"/>
      <c r="L589" s="4"/>
      <c r="M589" s="4"/>
    </row>
    <row r="590" spans="6:13" x14ac:dyDescent="0.2">
      <c r="F590" s="4"/>
      <c r="G590" s="4"/>
      <c r="H590" s="4"/>
      <c r="I590" s="4"/>
      <c r="J590" s="4"/>
      <c r="K590" s="4"/>
      <c r="L590" s="4"/>
      <c r="M590" s="4"/>
    </row>
    <row r="591" spans="6:13" x14ac:dyDescent="0.2">
      <c r="F591" s="4"/>
      <c r="G591" s="4"/>
      <c r="H591" s="4"/>
      <c r="I591" s="4"/>
      <c r="J591" s="4"/>
      <c r="K591" s="4"/>
      <c r="L591" s="4"/>
      <c r="M591" s="4"/>
    </row>
    <row r="592" spans="6:13" x14ac:dyDescent="0.2">
      <c r="F592" s="4"/>
      <c r="G592" s="4"/>
      <c r="H592" s="4"/>
      <c r="I592" s="4"/>
      <c r="J592" s="4"/>
      <c r="K592" s="4"/>
      <c r="L592" s="4"/>
      <c r="M592" s="4"/>
    </row>
    <row r="593" spans="6:13" x14ac:dyDescent="0.2">
      <c r="F593" s="4"/>
      <c r="G593" s="4"/>
      <c r="H593" s="4"/>
      <c r="I593" s="4"/>
      <c r="J593" s="4"/>
      <c r="K593" s="4"/>
      <c r="L593" s="4"/>
      <c r="M593" s="4"/>
    </row>
    <row r="594" spans="6:13" x14ac:dyDescent="0.2">
      <c r="F594" s="4"/>
      <c r="G594" s="4"/>
      <c r="H594" s="4"/>
      <c r="I594" s="4"/>
      <c r="J594" s="4"/>
      <c r="K594" s="4"/>
      <c r="L594" s="4"/>
      <c r="M594" s="4"/>
    </row>
    <row r="595" spans="6:13" x14ac:dyDescent="0.2">
      <c r="F595" s="4"/>
      <c r="G595" s="4"/>
      <c r="H595" s="4"/>
      <c r="I595" s="4"/>
      <c r="J595" s="4"/>
      <c r="K595" s="4"/>
      <c r="L595" s="4"/>
      <c r="M595" s="4"/>
    </row>
    <row r="596" spans="6:13" x14ac:dyDescent="0.2">
      <c r="F596" s="4"/>
      <c r="G596" s="4"/>
      <c r="H596" s="4"/>
      <c r="I596" s="4"/>
      <c r="J596" s="4"/>
      <c r="K596" s="4"/>
      <c r="L596" s="4"/>
      <c r="M596" s="4"/>
    </row>
  </sheetData>
  <pageMargins left="0.78740157480314965" right="0.39370078740157483" top="0.59055118110236227" bottom="0.39370078740157483" header="0.51181102362204722" footer="0.51181102362204722"/>
  <pageSetup paperSize="9" scale="91" fitToHeight="0" orientation="landscape" r:id="rId1"/>
  <headerFooter alignWithMargins="0"/>
  <rowBreaks count="2" manualBreakCount="2">
    <brk id="47" max="11" man="1"/>
    <brk id="90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94"/>
  <sheetViews>
    <sheetView zoomScaleNormal="100" zoomScaleSheetLayoutView="100" workbookViewId="0">
      <pane xSplit="2" ySplit="4" topLeftCell="C98" activePane="bottomRight" state="frozen"/>
      <selection activeCell="D58" sqref="D58"/>
      <selection pane="topRight" activeCell="D58" sqref="D58"/>
      <selection pane="bottomLeft" activeCell="D58" sqref="D58"/>
      <selection pane="bottomRight" activeCell="E131" sqref="E131"/>
    </sheetView>
  </sheetViews>
  <sheetFormatPr defaultRowHeight="12.75" x14ac:dyDescent="0.2"/>
  <cols>
    <col min="1" max="1" width="3.7109375" style="3" customWidth="1"/>
    <col min="2" max="4" width="9.7109375" style="2" customWidth="1"/>
    <col min="5" max="5" width="40.7109375" customWidth="1"/>
    <col min="6" max="8" width="10.7109375" customWidth="1"/>
    <col min="9" max="9" width="10.7109375" style="1" customWidth="1"/>
    <col min="10" max="13" width="10.7109375" customWidth="1"/>
    <col min="15" max="15" width="9.42578125" bestFit="1" customWidth="1"/>
  </cols>
  <sheetData>
    <row r="1" spans="1:13" ht="15.75" x14ac:dyDescent="0.25">
      <c r="B1" s="52" t="s">
        <v>293</v>
      </c>
      <c r="E1" s="51"/>
    </row>
    <row r="3" spans="1:13" x14ac:dyDescent="0.2">
      <c r="A3" s="48"/>
      <c r="B3" s="49" t="s">
        <v>100</v>
      </c>
      <c r="C3" s="49" t="s">
        <v>99</v>
      </c>
      <c r="D3" s="49" t="s">
        <v>98</v>
      </c>
      <c r="E3" s="49" t="s">
        <v>97</v>
      </c>
      <c r="F3" s="49" t="s">
        <v>96</v>
      </c>
      <c r="G3" s="49" t="s">
        <v>266</v>
      </c>
      <c r="H3" s="49" t="s">
        <v>95</v>
      </c>
      <c r="I3" s="50" t="s">
        <v>266</v>
      </c>
      <c r="J3" s="49" t="s">
        <v>95</v>
      </c>
      <c r="K3" s="49" t="s">
        <v>95</v>
      </c>
      <c r="L3" s="49" t="s">
        <v>95</v>
      </c>
      <c r="M3" s="49" t="s">
        <v>95</v>
      </c>
    </row>
    <row r="4" spans="1:13" x14ac:dyDescent="0.2">
      <c r="A4" s="48"/>
      <c r="B4" s="46" t="s">
        <v>94</v>
      </c>
      <c r="C4" s="46">
        <v>200</v>
      </c>
      <c r="D4" s="46" t="s">
        <v>93</v>
      </c>
      <c r="E4" s="46"/>
      <c r="F4" s="46">
        <v>2016</v>
      </c>
      <c r="G4" s="46">
        <v>2017</v>
      </c>
      <c r="H4" s="46">
        <v>2018</v>
      </c>
      <c r="I4" s="47">
        <v>2018</v>
      </c>
      <c r="J4" s="46">
        <v>2019</v>
      </c>
      <c r="K4" s="46">
        <v>2020</v>
      </c>
      <c r="L4" s="46">
        <v>2021</v>
      </c>
      <c r="M4" s="46">
        <v>2022</v>
      </c>
    </row>
    <row r="5" spans="1:13" x14ac:dyDescent="0.2">
      <c r="A5" s="6"/>
      <c r="B5" s="45"/>
      <c r="C5" s="13"/>
      <c r="D5" s="13"/>
      <c r="E5" s="12"/>
      <c r="F5" s="43"/>
      <c r="G5" s="43"/>
      <c r="H5" s="43"/>
      <c r="I5" s="44"/>
      <c r="J5" s="43"/>
      <c r="K5" s="43"/>
      <c r="L5" s="43"/>
      <c r="M5" s="43"/>
    </row>
    <row r="6" spans="1:13" x14ac:dyDescent="0.2">
      <c r="A6" s="6"/>
      <c r="B6" s="13"/>
      <c r="C6" s="40" t="s">
        <v>0</v>
      </c>
      <c r="D6" s="13"/>
      <c r="E6" s="39" t="s">
        <v>92</v>
      </c>
      <c r="F6" s="43"/>
      <c r="G6" s="43"/>
      <c r="H6" s="43"/>
      <c r="I6" s="44"/>
      <c r="J6" s="43"/>
      <c r="K6" s="43"/>
      <c r="L6" s="43"/>
      <c r="M6" s="43"/>
    </row>
    <row r="7" spans="1:13" x14ac:dyDescent="0.2">
      <c r="A7" s="6"/>
      <c r="B7" s="13"/>
      <c r="C7" s="13"/>
      <c r="D7" s="13"/>
      <c r="E7" s="12"/>
      <c r="F7" s="43"/>
      <c r="G7" s="43"/>
      <c r="H7" s="43"/>
      <c r="I7" s="44"/>
      <c r="J7" s="43"/>
      <c r="K7" s="43"/>
      <c r="L7" s="43"/>
      <c r="M7" s="43"/>
    </row>
    <row r="8" spans="1:13" x14ac:dyDescent="0.2">
      <c r="A8" s="27"/>
      <c r="B8" s="26" t="s">
        <v>91</v>
      </c>
      <c r="C8" s="21" t="s">
        <v>90</v>
      </c>
      <c r="D8" s="13"/>
      <c r="F8" s="43"/>
      <c r="G8" s="43"/>
      <c r="H8" s="43"/>
      <c r="I8" s="44"/>
      <c r="J8" s="43"/>
      <c r="K8" s="43"/>
      <c r="L8" s="43"/>
      <c r="M8" s="43"/>
    </row>
    <row r="9" spans="1:13" x14ac:dyDescent="0.2">
      <c r="A9" s="6" t="s">
        <v>0</v>
      </c>
      <c r="B9" s="13">
        <v>80000</v>
      </c>
      <c r="C9" s="13"/>
      <c r="D9" s="13"/>
      <c r="E9" s="12" t="s">
        <v>89</v>
      </c>
      <c r="F9" s="23">
        <v>287089.24</v>
      </c>
      <c r="G9" s="23">
        <v>274857</v>
      </c>
      <c r="H9" s="23">
        <v>269880</v>
      </c>
      <c r="I9" s="29">
        <v>290799</v>
      </c>
      <c r="J9" s="23">
        <v>301860</v>
      </c>
      <c r="K9" s="23">
        <v>284515</v>
      </c>
      <c r="L9" s="23">
        <v>287765</v>
      </c>
      <c r="M9" s="23">
        <v>291015</v>
      </c>
    </row>
    <row r="10" spans="1:13" x14ac:dyDescent="0.2">
      <c r="A10" s="6" t="s">
        <v>0</v>
      </c>
      <c r="B10" s="13">
        <v>80050</v>
      </c>
      <c r="C10" s="13"/>
      <c r="D10" s="13"/>
      <c r="E10" s="12" t="s">
        <v>88</v>
      </c>
      <c r="F10" s="23">
        <v>64346.29</v>
      </c>
      <c r="G10" s="23">
        <v>62478</v>
      </c>
      <c r="H10" s="23">
        <v>62620</v>
      </c>
      <c r="I10" s="29">
        <v>64273.19</v>
      </c>
      <c r="J10" s="23">
        <v>62955</v>
      </c>
      <c r="K10" s="23">
        <v>62955</v>
      </c>
      <c r="L10" s="23">
        <v>62955</v>
      </c>
      <c r="M10" s="23">
        <v>62955</v>
      </c>
    </row>
    <row r="11" spans="1:13" x14ac:dyDescent="0.2">
      <c r="A11" s="6" t="s">
        <v>0</v>
      </c>
      <c r="B11" s="13">
        <v>80101</v>
      </c>
      <c r="C11" s="13"/>
      <c r="D11" s="13"/>
      <c r="E11" s="31" t="s">
        <v>87</v>
      </c>
      <c r="F11" s="23">
        <v>0</v>
      </c>
      <c r="G11" s="23"/>
      <c r="H11" s="23">
        <v>19900</v>
      </c>
      <c r="I11" s="29">
        <v>0</v>
      </c>
      <c r="J11" s="23">
        <v>8815</v>
      </c>
      <c r="K11" s="23">
        <v>8815</v>
      </c>
      <c r="L11" s="23">
        <v>8815</v>
      </c>
      <c r="M11" s="23">
        <v>8815</v>
      </c>
    </row>
    <row r="12" spans="1:13" x14ac:dyDescent="0.2">
      <c r="A12" s="6" t="s">
        <v>0</v>
      </c>
      <c r="B12" s="13">
        <v>80102</v>
      </c>
      <c r="C12" s="13"/>
      <c r="D12" s="13"/>
      <c r="E12" s="31" t="s">
        <v>86</v>
      </c>
      <c r="F12" s="23">
        <v>6361.4</v>
      </c>
      <c r="G12" s="23">
        <v>11288</v>
      </c>
      <c r="H12" s="23"/>
      <c r="I12" s="29">
        <v>10443.219999999999</v>
      </c>
      <c r="J12" s="23"/>
      <c r="K12" s="23"/>
      <c r="L12" s="23"/>
      <c r="M12" s="23"/>
    </row>
    <row r="13" spans="1:13" x14ac:dyDescent="0.2">
      <c r="A13" s="6" t="s">
        <v>0</v>
      </c>
      <c r="B13" s="25">
        <v>80200</v>
      </c>
      <c r="C13" s="25"/>
      <c r="D13" s="25"/>
      <c r="E13" s="24" t="s">
        <v>85</v>
      </c>
      <c r="F13" s="23">
        <v>35963.56</v>
      </c>
      <c r="G13" s="23">
        <v>38358</v>
      </c>
      <c r="H13" s="23">
        <v>34630</v>
      </c>
      <c r="I13" s="29">
        <v>50133.35</v>
      </c>
      <c r="J13" s="23">
        <v>29750</v>
      </c>
      <c r="K13" s="23">
        <v>29750</v>
      </c>
      <c r="L13" s="23">
        <v>29750</v>
      </c>
      <c r="M13" s="23">
        <v>29750</v>
      </c>
    </row>
    <row r="14" spans="1:13" x14ac:dyDescent="0.2">
      <c r="A14" s="6" t="s">
        <v>0</v>
      </c>
      <c r="B14" s="25">
        <v>80900</v>
      </c>
      <c r="C14" s="25"/>
      <c r="D14" s="25"/>
      <c r="E14" s="24" t="s">
        <v>84</v>
      </c>
      <c r="F14" s="23">
        <v>15203.6</v>
      </c>
      <c r="G14" s="23">
        <v>16912</v>
      </c>
      <c r="H14" s="23">
        <v>15000</v>
      </c>
      <c r="I14" s="29">
        <v>16423.189999999999</v>
      </c>
      <c r="J14" s="23">
        <v>16430</v>
      </c>
      <c r="K14" s="23">
        <v>16430</v>
      </c>
      <c r="L14" s="23">
        <v>16430</v>
      </c>
      <c r="M14" s="23">
        <v>16430</v>
      </c>
    </row>
    <row r="15" spans="1:13" x14ac:dyDescent="0.2">
      <c r="A15" s="6" t="s">
        <v>0</v>
      </c>
      <c r="B15" s="13">
        <v>81000</v>
      </c>
      <c r="C15" s="13" t="s">
        <v>0</v>
      </c>
      <c r="D15" s="13"/>
      <c r="E15" s="12" t="s">
        <v>83</v>
      </c>
      <c r="F15" s="23">
        <v>56174.84</v>
      </c>
      <c r="G15" s="23">
        <v>56024</v>
      </c>
      <c r="H15" s="23">
        <v>52975</v>
      </c>
      <c r="I15" s="29">
        <v>71287.88</v>
      </c>
      <c r="J15" s="23">
        <v>85410</v>
      </c>
      <c r="K15" s="23">
        <v>82795</v>
      </c>
      <c r="L15" s="23">
        <v>82795</v>
      </c>
      <c r="M15" s="23">
        <v>82795</v>
      </c>
    </row>
    <row r="16" spans="1:13" x14ac:dyDescent="0.2">
      <c r="A16" s="6"/>
      <c r="B16" s="13"/>
      <c r="C16" s="13"/>
      <c r="D16" s="13"/>
      <c r="E16" s="12"/>
      <c r="F16" s="23"/>
      <c r="G16" s="23"/>
      <c r="H16" s="23"/>
      <c r="I16" s="29"/>
      <c r="J16" s="23"/>
      <c r="K16" s="23"/>
      <c r="L16" s="23"/>
      <c r="M16" s="23"/>
    </row>
    <row r="17" spans="1:13" x14ac:dyDescent="0.2">
      <c r="A17" s="6"/>
      <c r="B17" s="13"/>
      <c r="C17" s="13"/>
      <c r="D17" s="13"/>
      <c r="E17" s="21" t="s">
        <v>82</v>
      </c>
      <c r="F17" s="41">
        <v>465138.92999999993</v>
      </c>
      <c r="G17" s="41">
        <f t="shared" ref="G17:M17" si="0">SUM(G9:G16)</f>
        <v>459917</v>
      </c>
      <c r="H17" s="41">
        <v>455005</v>
      </c>
      <c r="I17" s="42">
        <f t="shared" si="0"/>
        <v>503359.82999999996</v>
      </c>
      <c r="J17" s="41">
        <f t="shared" si="0"/>
        <v>505220</v>
      </c>
      <c r="K17" s="41">
        <f t="shared" si="0"/>
        <v>485260</v>
      </c>
      <c r="L17" s="41">
        <f t="shared" si="0"/>
        <v>488510</v>
      </c>
      <c r="M17" s="41">
        <f t="shared" si="0"/>
        <v>491760</v>
      </c>
    </row>
    <row r="18" spans="1:13" x14ac:dyDescent="0.2">
      <c r="A18" s="6"/>
      <c r="B18" s="13"/>
      <c r="C18" s="13"/>
      <c r="D18" s="13"/>
      <c r="E18" s="12"/>
      <c r="F18" s="23"/>
      <c r="G18" s="23"/>
      <c r="H18" s="23"/>
      <c r="I18" s="29"/>
      <c r="J18" s="23"/>
      <c r="K18" s="23"/>
      <c r="L18" s="23"/>
      <c r="M18" s="23"/>
    </row>
    <row r="19" spans="1:13" x14ac:dyDescent="0.2">
      <c r="A19" s="6"/>
      <c r="B19" s="13"/>
      <c r="C19" s="13"/>
      <c r="D19" s="13"/>
      <c r="E19" s="12"/>
      <c r="F19" s="23"/>
      <c r="G19" s="23"/>
      <c r="H19" s="23"/>
      <c r="I19" s="29"/>
      <c r="J19" s="23"/>
      <c r="K19" s="23"/>
      <c r="L19" s="23"/>
      <c r="M19" s="23"/>
    </row>
    <row r="20" spans="1:13" x14ac:dyDescent="0.2">
      <c r="A20" s="27"/>
      <c r="B20" s="26" t="s">
        <v>81</v>
      </c>
      <c r="C20" s="21" t="s">
        <v>80</v>
      </c>
      <c r="D20" s="13"/>
      <c r="F20" s="23"/>
      <c r="G20" s="23"/>
      <c r="H20" s="23"/>
      <c r="I20" s="29"/>
      <c r="J20" s="23"/>
      <c r="K20" s="23"/>
      <c r="L20" s="23"/>
      <c r="M20" s="23"/>
    </row>
    <row r="21" spans="1:13" x14ac:dyDescent="0.2">
      <c r="A21" s="6" t="s">
        <v>0</v>
      </c>
      <c r="B21" s="13">
        <v>84020</v>
      </c>
      <c r="C21" s="13"/>
      <c r="D21" s="13"/>
      <c r="E21" s="12" t="s">
        <v>79</v>
      </c>
      <c r="F21" s="23">
        <v>933.15</v>
      </c>
      <c r="G21" s="23">
        <v>1257</v>
      </c>
      <c r="H21" s="23">
        <v>850</v>
      </c>
      <c r="I21" s="29">
        <v>1605</v>
      </c>
      <c r="J21" s="23">
        <v>900</v>
      </c>
      <c r="K21" s="23">
        <v>900</v>
      </c>
      <c r="L21" s="23">
        <v>900</v>
      </c>
      <c r="M21" s="23">
        <v>900</v>
      </c>
    </row>
    <row r="22" spans="1:13" x14ac:dyDescent="0.2">
      <c r="A22" s="6"/>
      <c r="B22" s="13"/>
      <c r="C22" s="13"/>
      <c r="D22" s="13"/>
      <c r="E22" s="12"/>
      <c r="F22" s="23"/>
      <c r="G22" s="23"/>
      <c r="H22" s="23"/>
      <c r="I22" s="29"/>
      <c r="J22" s="23"/>
      <c r="K22" s="23"/>
      <c r="L22" s="23"/>
      <c r="M22" s="23"/>
    </row>
    <row r="23" spans="1:13" x14ac:dyDescent="0.2">
      <c r="A23" s="6"/>
      <c r="B23" s="13"/>
      <c r="C23" s="13"/>
      <c r="D23" s="13"/>
      <c r="E23" s="21" t="s">
        <v>78</v>
      </c>
      <c r="F23" s="41">
        <v>933.15</v>
      </c>
      <c r="G23" s="41">
        <f>SUM(G21:G22)</f>
        <v>1257</v>
      </c>
      <c r="H23" s="41">
        <v>850</v>
      </c>
      <c r="I23" s="42">
        <f t="shared" ref="I23:M23" si="1">SUM(I21:I22)</f>
        <v>1605</v>
      </c>
      <c r="J23" s="41">
        <f t="shared" si="1"/>
        <v>900</v>
      </c>
      <c r="K23" s="41">
        <f t="shared" si="1"/>
        <v>900</v>
      </c>
      <c r="L23" s="41">
        <f t="shared" si="1"/>
        <v>900</v>
      </c>
      <c r="M23" s="41">
        <f t="shared" si="1"/>
        <v>900</v>
      </c>
    </row>
    <row r="24" spans="1:13" x14ac:dyDescent="0.2">
      <c r="A24" s="6"/>
      <c r="B24" s="13"/>
      <c r="C24" s="13"/>
      <c r="D24" s="13"/>
      <c r="E24" s="12"/>
      <c r="F24" s="23"/>
      <c r="G24" s="23"/>
      <c r="H24" s="23"/>
      <c r="I24" s="29"/>
      <c r="J24" s="23"/>
      <c r="K24" s="23"/>
      <c r="L24" s="23"/>
      <c r="M24" s="23"/>
    </row>
    <row r="25" spans="1:13" x14ac:dyDescent="0.2">
      <c r="A25" s="6"/>
      <c r="B25" s="13"/>
      <c r="C25" s="13"/>
      <c r="D25" s="13"/>
      <c r="E25" s="12"/>
      <c r="F25" s="23"/>
      <c r="G25" s="23"/>
      <c r="H25" s="23"/>
      <c r="I25" s="29"/>
      <c r="J25" s="23"/>
      <c r="K25" s="23"/>
      <c r="L25" s="23"/>
      <c r="M25" s="23"/>
    </row>
    <row r="26" spans="1:13" x14ac:dyDescent="0.2">
      <c r="A26" s="27"/>
      <c r="B26" s="26" t="s">
        <v>77</v>
      </c>
      <c r="C26" s="21" t="s">
        <v>75</v>
      </c>
      <c r="D26" s="13"/>
      <c r="F26" s="23"/>
      <c r="G26" s="23"/>
      <c r="H26" s="23"/>
      <c r="I26" s="29"/>
      <c r="J26" s="23"/>
      <c r="K26" s="23"/>
      <c r="L26" s="23"/>
      <c r="M26" s="23"/>
    </row>
    <row r="27" spans="1:13" x14ac:dyDescent="0.2">
      <c r="A27" s="6" t="s">
        <v>0</v>
      </c>
      <c r="B27" s="13">
        <v>85000</v>
      </c>
      <c r="C27" s="13"/>
      <c r="D27" s="13"/>
      <c r="E27" s="12" t="s">
        <v>76</v>
      </c>
      <c r="F27" s="23">
        <v>32518.6</v>
      </c>
      <c r="G27" s="23">
        <v>35620</v>
      </c>
      <c r="H27" s="23">
        <v>0</v>
      </c>
      <c r="I27" s="29">
        <v>15191</v>
      </c>
      <c r="J27" s="23">
        <v>0</v>
      </c>
      <c r="K27" s="23">
        <v>0</v>
      </c>
      <c r="L27" s="23">
        <v>0</v>
      </c>
      <c r="M27" s="23">
        <v>0</v>
      </c>
    </row>
    <row r="28" spans="1:13" x14ac:dyDescent="0.2">
      <c r="A28" s="6" t="s">
        <v>0</v>
      </c>
      <c r="B28" s="13">
        <v>85900</v>
      </c>
      <c r="C28" s="13"/>
      <c r="D28" s="13"/>
      <c r="E28" s="12" t="s">
        <v>75</v>
      </c>
      <c r="F28" s="23">
        <v>19.84</v>
      </c>
      <c r="G28" s="23">
        <v>-8</v>
      </c>
      <c r="H28" s="23">
        <v>0</v>
      </c>
      <c r="I28" s="29">
        <v>-18.34</v>
      </c>
      <c r="J28" s="23">
        <v>0</v>
      </c>
      <c r="K28" s="23">
        <v>0</v>
      </c>
      <c r="L28" s="23">
        <v>0</v>
      </c>
      <c r="M28" s="23">
        <v>0</v>
      </c>
    </row>
    <row r="29" spans="1:13" x14ac:dyDescent="0.2">
      <c r="A29" s="6"/>
      <c r="B29" s="13"/>
      <c r="C29" s="13"/>
      <c r="D29" s="13"/>
      <c r="E29" s="12"/>
      <c r="F29" s="23"/>
      <c r="G29" s="23"/>
      <c r="H29" s="23"/>
      <c r="I29" s="29"/>
      <c r="J29" s="23"/>
      <c r="K29" s="23"/>
      <c r="L29" s="23"/>
      <c r="M29" s="23"/>
    </row>
    <row r="30" spans="1:13" x14ac:dyDescent="0.2">
      <c r="A30" s="6"/>
      <c r="B30" s="13"/>
      <c r="C30" s="13"/>
      <c r="D30" s="13"/>
      <c r="E30" s="21" t="s">
        <v>74</v>
      </c>
      <c r="F30" s="41">
        <v>32538.44</v>
      </c>
      <c r="G30" s="41">
        <f t="shared" ref="G30:M30" si="2">SUM(G27:G29)</f>
        <v>35612</v>
      </c>
      <c r="H30" s="41">
        <v>0</v>
      </c>
      <c r="I30" s="42">
        <f t="shared" si="2"/>
        <v>15172.66</v>
      </c>
      <c r="J30" s="41">
        <f t="shared" si="2"/>
        <v>0</v>
      </c>
      <c r="K30" s="41">
        <f t="shared" si="2"/>
        <v>0</v>
      </c>
      <c r="L30" s="41">
        <f t="shared" si="2"/>
        <v>0</v>
      </c>
      <c r="M30" s="41">
        <f t="shared" si="2"/>
        <v>0</v>
      </c>
    </row>
    <row r="31" spans="1:13" x14ac:dyDescent="0.2">
      <c r="A31" s="6"/>
      <c r="B31" s="13"/>
      <c r="C31" s="13"/>
      <c r="D31" s="13"/>
      <c r="E31" s="21"/>
      <c r="F31" s="23"/>
      <c r="G31" s="23"/>
      <c r="H31" s="23"/>
      <c r="I31" s="29"/>
      <c r="J31" s="23"/>
      <c r="K31" s="23"/>
      <c r="L31" s="23"/>
      <c r="M31" s="23"/>
    </row>
    <row r="32" spans="1:13" x14ac:dyDescent="0.2">
      <c r="A32" s="6"/>
      <c r="B32" s="13"/>
      <c r="C32" s="13"/>
      <c r="D32" s="13"/>
      <c r="E32" s="12"/>
      <c r="F32" s="23"/>
      <c r="G32" s="23"/>
      <c r="H32" s="23"/>
      <c r="I32" s="29"/>
      <c r="J32" s="23"/>
      <c r="K32" s="23"/>
      <c r="L32" s="23"/>
      <c r="M32" s="23"/>
    </row>
    <row r="33" spans="1:13" x14ac:dyDescent="0.2">
      <c r="A33" s="6"/>
      <c r="B33" s="13"/>
      <c r="C33" s="13"/>
      <c r="D33" s="13"/>
      <c r="E33" s="28" t="s">
        <v>73</v>
      </c>
      <c r="F33" s="18">
        <v>498610.51999999996</v>
      </c>
      <c r="G33" s="18">
        <f t="shared" ref="G33:M33" si="3">G17+G23+G30</f>
        <v>496786</v>
      </c>
      <c r="H33" s="18"/>
      <c r="I33" s="18">
        <f t="shared" si="3"/>
        <v>520137.48999999993</v>
      </c>
      <c r="J33" s="18">
        <f t="shared" si="3"/>
        <v>506120</v>
      </c>
      <c r="K33" s="18">
        <f t="shared" si="3"/>
        <v>486160</v>
      </c>
      <c r="L33" s="18">
        <f t="shared" si="3"/>
        <v>489410</v>
      </c>
      <c r="M33" s="18">
        <f t="shared" si="3"/>
        <v>492660</v>
      </c>
    </row>
    <row r="34" spans="1:13" x14ac:dyDescent="0.2">
      <c r="A34" s="6"/>
      <c r="B34" s="13"/>
      <c r="C34" s="13"/>
      <c r="D34" s="13"/>
      <c r="E34" s="12"/>
      <c r="F34" s="23"/>
      <c r="G34" s="23"/>
      <c r="H34" s="23"/>
      <c r="I34" s="29"/>
      <c r="J34" s="23"/>
      <c r="K34" s="23"/>
      <c r="L34" s="23"/>
      <c r="M34" s="23"/>
    </row>
    <row r="35" spans="1:13" x14ac:dyDescent="0.2">
      <c r="A35" s="6"/>
      <c r="B35" s="13"/>
      <c r="C35" s="13"/>
      <c r="D35" s="13"/>
      <c r="E35" s="12"/>
      <c r="F35" s="23"/>
      <c r="G35" s="23"/>
      <c r="H35" s="23"/>
      <c r="I35" s="29"/>
      <c r="J35" s="23"/>
      <c r="K35" s="23"/>
      <c r="L35" s="23"/>
      <c r="M35" s="23"/>
    </row>
    <row r="36" spans="1:13" x14ac:dyDescent="0.2">
      <c r="A36" s="6"/>
      <c r="B36" s="13"/>
      <c r="C36" s="40" t="s">
        <v>0</v>
      </c>
      <c r="D36" s="13"/>
      <c r="E36" s="39" t="s">
        <v>72</v>
      </c>
      <c r="F36" s="23"/>
      <c r="G36" s="23"/>
      <c r="H36" s="23"/>
      <c r="I36" s="29"/>
      <c r="J36" s="23"/>
      <c r="K36" s="23"/>
      <c r="L36" s="23"/>
      <c r="M36" s="23"/>
    </row>
    <row r="37" spans="1:13" x14ac:dyDescent="0.2">
      <c r="A37" s="6"/>
      <c r="B37" s="13"/>
      <c r="C37" s="13"/>
      <c r="D37" s="13"/>
      <c r="E37" s="12"/>
      <c r="F37" s="23"/>
      <c r="G37" s="23"/>
      <c r="H37" s="23"/>
      <c r="I37" s="29"/>
      <c r="J37" s="23"/>
      <c r="K37" s="23"/>
      <c r="L37" s="23"/>
      <c r="M37" s="23"/>
    </row>
    <row r="38" spans="1:13" x14ac:dyDescent="0.2">
      <c r="A38" s="27"/>
      <c r="B38" s="26" t="s">
        <v>71</v>
      </c>
      <c r="C38" s="21" t="s">
        <v>70</v>
      </c>
      <c r="D38" s="13"/>
      <c r="F38" s="23"/>
      <c r="G38" s="23"/>
      <c r="H38" s="23"/>
      <c r="I38" s="29"/>
      <c r="J38" s="23"/>
      <c r="K38" s="23"/>
      <c r="L38" s="23"/>
      <c r="M38" s="23"/>
    </row>
    <row r="39" spans="1:13" x14ac:dyDescent="0.2">
      <c r="A39" s="6" t="s">
        <v>0</v>
      </c>
      <c r="B39" s="13">
        <v>40000</v>
      </c>
      <c r="C39" s="13"/>
      <c r="D39" s="13"/>
      <c r="E39" s="12" t="s">
        <v>69</v>
      </c>
      <c r="F39" s="23">
        <v>15632.51</v>
      </c>
      <c r="G39" s="23">
        <v>38552</v>
      </c>
      <c r="H39" s="23">
        <v>43000</v>
      </c>
      <c r="I39" s="29">
        <v>60808</v>
      </c>
      <c r="J39" s="23">
        <v>51632.585833333331</v>
      </c>
      <c r="K39" s="23">
        <v>18397</v>
      </c>
      <c r="L39" s="23">
        <v>18397</v>
      </c>
      <c r="M39" s="23">
        <v>18397</v>
      </c>
    </row>
    <row r="40" spans="1:13" x14ac:dyDescent="0.2">
      <c r="A40" s="6" t="s">
        <v>0</v>
      </c>
      <c r="B40" s="13">
        <v>40010</v>
      </c>
      <c r="C40" s="13"/>
      <c r="D40" s="13"/>
      <c r="E40" s="12" t="s">
        <v>68</v>
      </c>
      <c r="F40" s="23">
        <v>309451.56</v>
      </c>
      <c r="G40" s="23">
        <v>308214</v>
      </c>
      <c r="H40" s="23">
        <v>278000</v>
      </c>
      <c r="I40" s="29">
        <v>307614</v>
      </c>
      <c r="J40" s="23">
        <v>267761.66666666669</v>
      </c>
      <c r="K40" s="23">
        <v>268581.08333333337</v>
      </c>
      <c r="L40" s="23">
        <v>271040.33333333331</v>
      </c>
      <c r="M40" s="23">
        <v>273559.83333333337</v>
      </c>
    </row>
    <row r="41" spans="1:13" x14ac:dyDescent="0.2">
      <c r="A41" s="6" t="s">
        <v>0</v>
      </c>
      <c r="B41" s="13">
        <v>40020</v>
      </c>
      <c r="C41" s="13"/>
      <c r="D41" s="13"/>
      <c r="E41" s="12" t="s">
        <v>67</v>
      </c>
      <c r="F41" s="23">
        <v>25155.040000000001</v>
      </c>
      <c r="G41" s="23">
        <v>27330</v>
      </c>
      <c r="H41" s="23">
        <v>28700</v>
      </c>
      <c r="I41" s="8">
        <v>29337</v>
      </c>
      <c r="J41" s="23">
        <v>34344.416666666664</v>
      </c>
      <c r="K41" s="23">
        <v>35031.666666666672</v>
      </c>
      <c r="L41" s="23">
        <v>35503.583333333328</v>
      </c>
      <c r="M41" s="23">
        <v>35963.25</v>
      </c>
    </row>
    <row r="42" spans="1:13" x14ac:dyDescent="0.2">
      <c r="A42" s="6"/>
      <c r="B42" s="13">
        <v>40050</v>
      </c>
      <c r="C42" s="13"/>
      <c r="D42" s="13"/>
      <c r="E42" s="12" t="s">
        <v>299</v>
      </c>
      <c r="F42" s="23"/>
      <c r="G42" s="23"/>
      <c r="H42" s="23"/>
      <c r="I42" s="8">
        <v>153</v>
      </c>
      <c r="J42" s="23"/>
      <c r="K42" s="23"/>
      <c r="L42" s="23"/>
      <c r="M42" s="23"/>
    </row>
    <row r="43" spans="1:13" x14ac:dyDescent="0.2">
      <c r="A43" s="6" t="s">
        <v>0</v>
      </c>
      <c r="B43" s="13">
        <v>40060</v>
      </c>
      <c r="C43" s="13"/>
      <c r="D43" s="13"/>
      <c r="E43" s="12" t="s">
        <v>66</v>
      </c>
      <c r="F43" s="23">
        <v>478</v>
      </c>
      <c r="G43" s="23">
        <v>2370</v>
      </c>
      <c r="H43" s="23">
        <v>2000</v>
      </c>
      <c r="I43" s="29">
        <v>2530.02</v>
      </c>
      <c r="J43" s="23">
        <v>2500</v>
      </c>
      <c r="K43" s="23">
        <v>2500</v>
      </c>
      <c r="L43" s="23">
        <v>2500</v>
      </c>
      <c r="M43" s="23">
        <v>2500</v>
      </c>
    </row>
    <row r="44" spans="1:13" x14ac:dyDescent="0.2">
      <c r="A44" s="6"/>
      <c r="B44" s="13">
        <v>40070</v>
      </c>
      <c r="C44" s="13"/>
      <c r="D44" s="13"/>
      <c r="E44" s="12" t="s">
        <v>65</v>
      </c>
      <c r="F44" s="23">
        <v>-607</v>
      </c>
      <c r="G44" s="23">
        <v>-1876</v>
      </c>
      <c r="H44" s="23">
        <v>250</v>
      </c>
      <c r="I44" s="29">
        <v>1898</v>
      </c>
      <c r="J44" s="23">
        <v>250</v>
      </c>
      <c r="K44" s="23">
        <v>250</v>
      </c>
      <c r="L44" s="23">
        <v>250</v>
      </c>
      <c r="M44" s="23">
        <v>250</v>
      </c>
    </row>
    <row r="45" spans="1:13" x14ac:dyDescent="0.2">
      <c r="A45" s="6" t="s">
        <v>0</v>
      </c>
      <c r="B45" s="13">
        <v>40200</v>
      </c>
      <c r="C45" s="13"/>
      <c r="D45" s="13"/>
      <c r="E45" s="12" t="s">
        <v>64</v>
      </c>
      <c r="F45" s="23">
        <v>998.25</v>
      </c>
      <c r="G45" s="23">
        <v>6279</v>
      </c>
      <c r="H45" s="23">
        <v>1000</v>
      </c>
      <c r="I45" s="29">
        <v>8951</v>
      </c>
      <c r="J45" s="23">
        <v>7500</v>
      </c>
      <c r="K45" s="23">
        <v>7500</v>
      </c>
      <c r="L45" s="23">
        <v>7500</v>
      </c>
      <c r="M45" s="23">
        <v>7500</v>
      </c>
    </row>
    <row r="46" spans="1:13" x14ac:dyDescent="0.2">
      <c r="A46" s="6" t="s">
        <v>0</v>
      </c>
      <c r="B46" s="13">
        <v>40205</v>
      </c>
      <c r="C46" s="13"/>
      <c r="D46" s="13"/>
      <c r="E46" s="12" t="s">
        <v>63</v>
      </c>
      <c r="F46" s="23">
        <v>0</v>
      </c>
      <c r="G46" s="23">
        <v>0</v>
      </c>
      <c r="H46" s="23">
        <v>250</v>
      </c>
      <c r="I46" s="29">
        <v>0</v>
      </c>
      <c r="J46" s="23">
        <v>0</v>
      </c>
      <c r="K46" s="23">
        <v>0</v>
      </c>
      <c r="L46" s="23">
        <v>0</v>
      </c>
      <c r="M46" s="23">
        <v>0</v>
      </c>
    </row>
    <row r="47" spans="1:13" x14ac:dyDescent="0.2">
      <c r="A47" s="6" t="s">
        <v>0</v>
      </c>
      <c r="B47" s="13">
        <v>40215</v>
      </c>
      <c r="C47" s="13"/>
      <c r="D47" s="13"/>
      <c r="E47" s="31" t="s">
        <v>288</v>
      </c>
      <c r="F47" s="23">
        <v>2985.13</v>
      </c>
      <c r="G47" s="23">
        <v>9746</v>
      </c>
      <c r="H47" s="23">
        <v>3200</v>
      </c>
      <c r="I47" s="29">
        <v>8061.83</v>
      </c>
      <c r="J47" s="23">
        <v>8000</v>
      </c>
      <c r="K47" s="23">
        <v>3200</v>
      </c>
      <c r="L47" s="23">
        <v>3200</v>
      </c>
      <c r="M47" s="23">
        <v>3200</v>
      </c>
    </row>
    <row r="48" spans="1:13" x14ac:dyDescent="0.2">
      <c r="A48" s="32" t="s">
        <v>0</v>
      </c>
      <c r="B48" s="13">
        <v>40220</v>
      </c>
      <c r="C48" s="13"/>
      <c r="D48" s="13"/>
      <c r="E48" s="12" t="s">
        <v>62</v>
      </c>
      <c r="F48" s="23">
        <v>244.3</v>
      </c>
      <c r="G48" s="23">
        <v>127</v>
      </c>
      <c r="H48" s="23">
        <v>200</v>
      </c>
      <c r="I48" s="29">
        <v>22</v>
      </c>
      <c r="J48" s="23">
        <v>150</v>
      </c>
      <c r="K48" s="23">
        <v>150</v>
      </c>
      <c r="L48" s="23">
        <v>150</v>
      </c>
      <c r="M48" s="23">
        <v>150</v>
      </c>
    </row>
    <row r="49" spans="1:13" x14ac:dyDescent="0.2">
      <c r="A49" s="32"/>
      <c r="B49" s="13">
        <v>40230</v>
      </c>
      <c r="C49" s="13"/>
      <c r="D49" s="13"/>
      <c r="E49" s="12" t="s">
        <v>287</v>
      </c>
      <c r="F49" s="23"/>
      <c r="G49" s="23">
        <v>0</v>
      </c>
      <c r="H49" s="23">
        <v>0</v>
      </c>
      <c r="I49" s="29">
        <v>99.82</v>
      </c>
      <c r="J49" s="23">
        <v>0</v>
      </c>
      <c r="K49" s="23">
        <v>0</v>
      </c>
      <c r="L49" s="23">
        <v>0</v>
      </c>
      <c r="M49" s="23">
        <v>0</v>
      </c>
    </row>
    <row r="50" spans="1:13" x14ac:dyDescent="0.2">
      <c r="A50" s="32" t="s">
        <v>0</v>
      </c>
      <c r="B50" s="13">
        <v>40240</v>
      </c>
      <c r="C50" s="13"/>
      <c r="D50" s="13"/>
      <c r="E50" s="12" t="s">
        <v>61</v>
      </c>
      <c r="F50" s="23">
        <v>-710.2</v>
      </c>
      <c r="G50" s="23">
        <v>2551</v>
      </c>
      <c r="H50" s="23">
        <v>500</v>
      </c>
      <c r="I50" s="29">
        <v>2691.23</v>
      </c>
      <c r="J50" s="23">
        <v>2500</v>
      </c>
      <c r="K50" s="23">
        <v>2500</v>
      </c>
      <c r="L50" s="23">
        <v>2500</v>
      </c>
      <c r="M50" s="23">
        <v>2500</v>
      </c>
    </row>
    <row r="51" spans="1:13" x14ac:dyDescent="0.2">
      <c r="A51" s="32" t="s">
        <v>0</v>
      </c>
      <c r="B51" s="13">
        <v>40300</v>
      </c>
      <c r="C51" s="13"/>
      <c r="D51" s="13"/>
      <c r="E51" s="12" t="s">
        <v>60</v>
      </c>
      <c r="F51" s="23">
        <v>1687.02</v>
      </c>
      <c r="G51" s="23">
        <v>1685</v>
      </c>
      <c r="H51" s="23">
        <v>1000</v>
      </c>
      <c r="I51" s="29">
        <v>1596</v>
      </c>
      <c r="J51" s="23">
        <v>1000</v>
      </c>
      <c r="K51" s="23">
        <v>1000</v>
      </c>
      <c r="L51" s="23">
        <v>1000</v>
      </c>
      <c r="M51" s="23">
        <v>1000</v>
      </c>
    </row>
    <row r="52" spans="1:13" x14ac:dyDescent="0.2">
      <c r="A52" s="6"/>
      <c r="F52" s="53"/>
      <c r="G52" s="53"/>
      <c r="H52" s="53"/>
      <c r="I52" s="37"/>
      <c r="J52" s="53"/>
      <c r="K52" s="53"/>
      <c r="L52" s="53"/>
      <c r="M52" s="53"/>
    </row>
    <row r="53" spans="1:13" x14ac:dyDescent="0.2">
      <c r="A53" s="6"/>
      <c r="B53" s="13"/>
      <c r="C53" s="13"/>
      <c r="D53" s="13"/>
      <c r="E53" s="21" t="s">
        <v>59</v>
      </c>
      <c r="F53" s="14">
        <v>356898.88</v>
      </c>
      <c r="G53" s="14">
        <f t="shared" ref="G53:M53" si="4">SUM(G39:G52)</f>
        <v>394978</v>
      </c>
      <c r="H53" s="14">
        <v>358100</v>
      </c>
      <c r="I53" s="15">
        <f t="shared" si="4"/>
        <v>423761.9</v>
      </c>
      <c r="J53" s="14">
        <f t="shared" si="4"/>
        <v>375638.66916666669</v>
      </c>
      <c r="K53" s="14">
        <f t="shared" si="4"/>
        <v>339109.75000000006</v>
      </c>
      <c r="L53" s="14">
        <f t="shared" si="4"/>
        <v>342040.91666666663</v>
      </c>
      <c r="M53" s="14">
        <f t="shared" si="4"/>
        <v>345020.08333333337</v>
      </c>
    </row>
    <row r="54" spans="1:13" x14ac:dyDescent="0.2">
      <c r="A54" s="6"/>
      <c r="B54" s="13"/>
      <c r="C54" s="13"/>
      <c r="D54" s="13"/>
      <c r="E54" s="12"/>
      <c r="F54" s="11"/>
      <c r="G54" s="11"/>
      <c r="H54" s="11"/>
      <c r="I54" s="8"/>
      <c r="J54" s="11"/>
      <c r="K54" s="11"/>
      <c r="L54" s="11"/>
      <c r="M54" s="11"/>
    </row>
    <row r="55" spans="1:13" x14ac:dyDescent="0.2">
      <c r="A55" s="6"/>
      <c r="B55" s="13"/>
      <c r="C55" s="13"/>
      <c r="D55" s="13"/>
      <c r="E55" s="12"/>
      <c r="F55" s="11"/>
      <c r="G55" s="11"/>
      <c r="H55" s="11"/>
      <c r="I55" s="8"/>
      <c r="J55" s="11"/>
      <c r="K55" s="11"/>
      <c r="L55" s="11"/>
      <c r="M55" s="11"/>
    </row>
    <row r="56" spans="1:13" x14ac:dyDescent="0.2">
      <c r="A56" s="27"/>
      <c r="B56" s="26" t="s">
        <v>58</v>
      </c>
      <c r="C56" s="21" t="s">
        <v>57</v>
      </c>
      <c r="D56" s="13"/>
      <c r="F56" s="11"/>
      <c r="G56" s="11"/>
      <c r="H56" s="11"/>
      <c r="I56" s="8"/>
      <c r="J56" s="11"/>
      <c r="K56" s="11"/>
      <c r="L56" s="11"/>
      <c r="M56" s="11"/>
    </row>
    <row r="57" spans="1:13" x14ac:dyDescent="0.2">
      <c r="A57" s="6" t="s">
        <v>0</v>
      </c>
      <c r="B57" s="13">
        <v>41000</v>
      </c>
      <c r="C57" s="13"/>
      <c r="D57" s="13"/>
      <c r="E57" s="31" t="s">
        <v>56</v>
      </c>
      <c r="F57" s="23">
        <v>1310.1333333333332</v>
      </c>
      <c r="G57" s="23">
        <v>571.93333333333339</v>
      </c>
      <c r="H57" s="23">
        <v>2633.4666666666667</v>
      </c>
      <c r="I57" s="8">
        <f>'Activa 2019'!K106</f>
        <v>100.13333333333334</v>
      </c>
      <c r="J57" s="23">
        <f>'Activa 2019'!M106</f>
        <v>100.13333333333334</v>
      </c>
      <c r="K57" s="23">
        <f>'Activa 2019'!O106</f>
        <v>2466.7999999999997</v>
      </c>
      <c r="L57" s="23">
        <f>'Activa 2019'!Q106</f>
        <v>2466.7999999999997</v>
      </c>
      <c r="M57" s="23">
        <f>'Activa 2019'!S106</f>
        <v>2466.7999999999997</v>
      </c>
    </row>
    <row r="58" spans="1:13" x14ac:dyDescent="0.2">
      <c r="A58" s="6" t="s">
        <v>0</v>
      </c>
      <c r="B58" s="13">
        <v>41010</v>
      </c>
      <c r="C58" s="13"/>
      <c r="D58" s="13"/>
      <c r="E58" s="12" t="s">
        <v>55</v>
      </c>
      <c r="F58" s="23">
        <v>6100.9357142857143</v>
      </c>
      <c r="G58" s="23">
        <v>5782.45</v>
      </c>
      <c r="H58" s="23">
        <v>4531.25</v>
      </c>
      <c r="I58" s="8">
        <f>'Activa 2019'!K131</f>
        <v>3531.25</v>
      </c>
      <c r="J58" s="23">
        <f>'Activa 2019'!M131</f>
        <v>3531.8521428571439</v>
      </c>
      <c r="K58" s="23">
        <f>'Activa 2019'!O131</f>
        <v>1318.125</v>
      </c>
      <c r="L58" s="23">
        <f>'Activa 2019'!Q131</f>
        <v>1678.375</v>
      </c>
      <c r="M58" s="23">
        <f>'Activa 2019'!S131</f>
        <v>2084.8650000000002</v>
      </c>
    </row>
    <row r="59" spans="1:13" x14ac:dyDescent="0.2">
      <c r="A59" s="6" t="s">
        <v>0</v>
      </c>
      <c r="B59" s="13">
        <v>41015</v>
      </c>
      <c r="C59" s="13"/>
      <c r="D59" s="13"/>
      <c r="E59" s="31" t="s">
        <v>54</v>
      </c>
      <c r="F59" s="23">
        <v>163.5</v>
      </c>
      <c r="G59" s="23">
        <v>163.5</v>
      </c>
      <c r="H59" s="23">
        <v>163.5</v>
      </c>
      <c r="I59" s="8">
        <f>'Activa 2019'!K145</f>
        <v>163.5</v>
      </c>
      <c r="J59" s="23">
        <f>'Activa 2019'!M145</f>
        <v>163.5</v>
      </c>
      <c r="K59" s="23">
        <f>'Activa 2019'!O145</f>
        <v>163.5</v>
      </c>
      <c r="L59" s="23">
        <f>'Activa 2019'!Q145</f>
        <v>163.5</v>
      </c>
      <c r="M59" s="23">
        <f>'Activa 2019'!S145</f>
        <v>163</v>
      </c>
    </row>
    <row r="60" spans="1:13" x14ac:dyDescent="0.2">
      <c r="A60" s="6" t="s">
        <v>0</v>
      </c>
      <c r="B60" s="13">
        <v>41020</v>
      </c>
      <c r="C60" s="13"/>
      <c r="D60" s="13"/>
      <c r="E60" s="12" t="s">
        <v>53</v>
      </c>
      <c r="F60" s="23">
        <v>8147.75</v>
      </c>
      <c r="G60" s="23">
        <v>8662.25</v>
      </c>
      <c r="H60" s="23">
        <v>11162.25</v>
      </c>
      <c r="I60" s="8">
        <f>'Activa 2019'!K164</f>
        <v>9191.5</v>
      </c>
      <c r="J60" s="23">
        <f>'Activa 2019'!M164</f>
        <v>4203.2049999999999</v>
      </c>
      <c r="K60" s="23">
        <f>'Activa 2019'!O164</f>
        <v>4463.9549999999999</v>
      </c>
      <c r="L60" s="23">
        <f>'Activa 2019'!Q164</f>
        <v>6449.4549999999999</v>
      </c>
      <c r="M60" s="23">
        <f>'Activa 2019'!S164</f>
        <v>8420.2049999999999</v>
      </c>
    </row>
    <row r="61" spans="1:13" x14ac:dyDescent="0.2">
      <c r="A61" s="6" t="s">
        <v>0</v>
      </c>
      <c r="B61" s="13">
        <v>41025</v>
      </c>
      <c r="C61" s="13"/>
      <c r="D61" s="13"/>
      <c r="E61" s="31" t="s">
        <v>52</v>
      </c>
      <c r="F61" s="23">
        <v>197.10899999999998</v>
      </c>
      <c r="G61" s="23">
        <v>197.10899999999998</v>
      </c>
      <c r="H61" s="23">
        <v>197.10899999999998</v>
      </c>
      <c r="I61" s="8">
        <f>'Activa 2019'!K171</f>
        <v>197.10899999999998</v>
      </c>
      <c r="J61" s="23">
        <f>'Activa 2019'!M171</f>
        <v>197.10899999999998</v>
      </c>
      <c r="K61" s="23">
        <f>'Activa 2019'!O171</f>
        <v>197.10899999999998</v>
      </c>
      <c r="L61" s="23">
        <f>'Activa 2019'!Q171</f>
        <v>197.10899999999998</v>
      </c>
      <c r="M61" s="23">
        <f>'Activa 2019'!S171</f>
        <v>197.10899999999998</v>
      </c>
    </row>
    <row r="62" spans="1:13" x14ac:dyDescent="0.2">
      <c r="A62" s="6" t="s">
        <v>0</v>
      </c>
      <c r="B62" s="13">
        <v>41026</v>
      </c>
      <c r="C62" s="13"/>
      <c r="D62" s="13"/>
      <c r="E62" s="31" t="s">
        <v>51</v>
      </c>
      <c r="F62" s="23">
        <v>397.08695652173913</v>
      </c>
      <c r="G62" s="23">
        <v>397.08</v>
      </c>
      <c r="H62" s="23">
        <v>397.08</v>
      </c>
      <c r="I62" s="8">
        <f>'Activa 2019'!K137</f>
        <v>397.08</v>
      </c>
      <c r="J62" s="23">
        <f>'Activa 2019'!M137</f>
        <v>397.08</v>
      </c>
      <c r="K62" s="23">
        <f>'Activa 2019'!O137</f>
        <v>397.08</v>
      </c>
      <c r="L62" s="23">
        <f>'Activa 2019'!Q137</f>
        <v>397.08</v>
      </c>
      <c r="M62" s="23">
        <f>'Activa 2019'!S137</f>
        <v>397.08</v>
      </c>
    </row>
    <row r="63" spans="1:13" x14ac:dyDescent="0.2">
      <c r="A63" s="6" t="s">
        <v>0</v>
      </c>
      <c r="B63" s="13">
        <v>41027</v>
      </c>
      <c r="C63" s="13"/>
      <c r="D63" s="13"/>
      <c r="E63" s="31" t="s">
        <v>50</v>
      </c>
      <c r="F63" s="23">
        <v>0</v>
      </c>
      <c r="G63" s="23">
        <v>0</v>
      </c>
      <c r="H63" s="23">
        <v>0</v>
      </c>
      <c r="I63" s="8">
        <v>0</v>
      </c>
      <c r="J63" s="23">
        <v>0</v>
      </c>
      <c r="K63" s="23">
        <v>0</v>
      </c>
      <c r="L63" s="23">
        <v>0</v>
      </c>
      <c r="M63" s="23">
        <v>0</v>
      </c>
    </row>
    <row r="64" spans="1:13" x14ac:dyDescent="0.2">
      <c r="A64" s="6"/>
      <c r="B64" s="13"/>
      <c r="C64" s="13"/>
      <c r="D64" s="13"/>
      <c r="E64" s="31" t="s">
        <v>0</v>
      </c>
      <c r="F64" s="35" t="s">
        <v>0</v>
      </c>
      <c r="G64" s="35" t="s">
        <v>0</v>
      </c>
      <c r="H64" s="35" t="s">
        <v>0</v>
      </c>
      <c r="I64" s="9" t="s">
        <v>0</v>
      </c>
      <c r="J64" s="35"/>
      <c r="K64" s="35"/>
      <c r="L64" s="35"/>
      <c r="M64" s="35"/>
    </row>
    <row r="65" spans="1:15" x14ac:dyDescent="0.2">
      <c r="A65" s="6"/>
      <c r="B65" s="13"/>
      <c r="C65" s="13"/>
      <c r="D65" s="13"/>
      <c r="E65" s="21" t="s">
        <v>49</v>
      </c>
      <c r="F65" s="14">
        <v>16316.515004140787</v>
      </c>
      <c r="G65" s="14">
        <f>SUM(G57:G64)</f>
        <v>15774.322333333334</v>
      </c>
      <c r="H65" s="14">
        <v>19084.655666666669</v>
      </c>
      <c r="I65" s="15">
        <f t="shared" ref="I65:M65" si="5">SUM(I57:I64)</f>
        <v>13580.572333333334</v>
      </c>
      <c r="J65" s="14">
        <f t="shared" si="5"/>
        <v>8592.8794761904774</v>
      </c>
      <c r="K65" s="14">
        <f t="shared" si="5"/>
        <v>9006.5689999999995</v>
      </c>
      <c r="L65" s="14">
        <f t="shared" si="5"/>
        <v>11352.319</v>
      </c>
      <c r="M65" s="14">
        <f t="shared" si="5"/>
        <v>13729.058999999999</v>
      </c>
      <c r="O65" s="150"/>
    </row>
    <row r="66" spans="1:15" x14ac:dyDescent="0.2">
      <c r="A66" s="6"/>
      <c r="B66" s="13"/>
      <c r="C66" s="13"/>
      <c r="D66" s="13"/>
      <c r="E66" s="12"/>
      <c r="F66" s="11"/>
      <c r="G66" s="11"/>
      <c r="H66" s="11"/>
      <c r="I66" s="8"/>
      <c r="J66" s="11"/>
      <c r="K66" s="11"/>
      <c r="L66" s="11"/>
      <c r="M66" s="11"/>
    </row>
    <row r="67" spans="1:15" x14ac:dyDescent="0.2">
      <c r="A67" s="6"/>
      <c r="B67" s="13"/>
      <c r="C67" s="13"/>
      <c r="D67" s="13"/>
      <c r="E67" s="12"/>
      <c r="F67" s="11"/>
      <c r="G67" s="11"/>
      <c r="H67" s="11"/>
      <c r="I67" s="8"/>
      <c r="J67" s="11"/>
      <c r="K67" s="11"/>
      <c r="L67" s="11"/>
      <c r="M67" s="11"/>
    </row>
    <row r="68" spans="1:15" x14ac:dyDescent="0.2">
      <c r="A68" s="27"/>
      <c r="B68" s="26" t="s">
        <v>48</v>
      </c>
      <c r="C68" s="21" t="s">
        <v>47</v>
      </c>
      <c r="D68" s="13"/>
      <c r="F68" s="11"/>
      <c r="G68" s="11"/>
      <c r="H68" s="11"/>
      <c r="I68" s="8"/>
      <c r="J68" s="11"/>
      <c r="K68" s="11"/>
      <c r="L68" s="11"/>
      <c r="M68" s="11"/>
    </row>
    <row r="69" spans="1:15" x14ac:dyDescent="0.2">
      <c r="A69" s="6" t="s">
        <v>0</v>
      </c>
      <c r="B69" s="13">
        <v>42000</v>
      </c>
      <c r="C69" s="13"/>
      <c r="D69" s="13"/>
      <c r="E69" s="12" t="s">
        <v>46</v>
      </c>
      <c r="F69" s="23">
        <v>8105</v>
      </c>
      <c r="G69" s="23">
        <v>8105</v>
      </c>
      <c r="H69" s="23">
        <v>13000</v>
      </c>
      <c r="I69" s="34">
        <v>8105</v>
      </c>
      <c r="J69" s="23">
        <v>8500</v>
      </c>
      <c r="K69" s="23">
        <v>8500</v>
      </c>
      <c r="L69" s="23">
        <v>8500</v>
      </c>
      <c r="M69" s="23">
        <v>8500</v>
      </c>
    </row>
    <row r="70" spans="1:15" x14ac:dyDescent="0.2">
      <c r="A70" s="6" t="s">
        <v>0</v>
      </c>
      <c r="B70" s="13">
        <v>42010</v>
      </c>
      <c r="C70" s="13"/>
      <c r="D70" s="13"/>
      <c r="E70" s="12" t="s">
        <v>45</v>
      </c>
      <c r="F70" s="23">
        <v>866.46</v>
      </c>
      <c r="G70" s="23">
        <v>730</v>
      </c>
      <c r="H70" s="23">
        <v>1000</v>
      </c>
      <c r="I70" s="29">
        <v>2072</v>
      </c>
      <c r="J70" s="23">
        <v>1500</v>
      </c>
      <c r="K70" s="23">
        <v>1500</v>
      </c>
      <c r="L70" s="23">
        <v>1500</v>
      </c>
      <c r="M70" s="23">
        <v>1500</v>
      </c>
    </row>
    <row r="71" spans="1:15" x14ac:dyDescent="0.2">
      <c r="A71" s="6"/>
      <c r="B71" s="13">
        <v>42017</v>
      </c>
      <c r="C71" s="13"/>
      <c r="D71" s="13"/>
      <c r="E71" s="12" t="s">
        <v>274</v>
      </c>
      <c r="F71" s="23"/>
      <c r="G71" s="23"/>
      <c r="I71" s="29"/>
      <c r="J71" s="23"/>
      <c r="K71" s="23"/>
      <c r="L71" s="23"/>
      <c r="M71" s="23"/>
    </row>
    <row r="72" spans="1:15" x14ac:dyDescent="0.2">
      <c r="A72" s="6" t="s">
        <v>0</v>
      </c>
      <c r="B72" s="13">
        <v>42020</v>
      </c>
      <c r="C72" s="13"/>
      <c r="D72" s="13"/>
      <c r="E72" s="12" t="s">
        <v>44</v>
      </c>
      <c r="F72" s="23">
        <v>786.5</v>
      </c>
      <c r="G72" s="23">
        <v>810</v>
      </c>
      <c r="H72" s="23">
        <v>400</v>
      </c>
      <c r="I72" s="29">
        <v>834.4</v>
      </c>
      <c r="J72" s="23">
        <v>1000</v>
      </c>
      <c r="K72" s="23">
        <v>1000</v>
      </c>
      <c r="L72" s="23">
        <v>1000</v>
      </c>
      <c r="M72" s="23">
        <v>1000</v>
      </c>
    </row>
    <row r="73" spans="1:15" x14ac:dyDescent="0.2">
      <c r="A73" s="6" t="s">
        <v>0</v>
      </c>
      <c r="B73" s="25">
        <v>42021</v>
      </c>
      <c r="C73" s="13"/>
      <c r="D73" s="13"/>
      <c r="E73" s="12" t="s">
        <v>43</v>
      </c>
      <c r="F73" s="23">
        <v>112.82</v>
      </c>
      <c r="G73" s="23">
        <v>113</v>
      </c>
      <c r="H73" s="23">
        <v>115</v>
      </c>
      <c r="I73" s="29">
        <v>115.83</v>
      </c>
      <c r="J73" s="23">
        <v>115</v>
      </c>
      <c r="K73" s="23">
        <v>115</v>
      </c>
      <c r="L73" s="23">
        <v>115</v>
      </c>
      <c r="M73" s="23">
        <v>115</v>
      </c>
    </row>
    <row r="74" spans="1:15" x14ac:dyDescent="0.2">
      <c r="A74" s="6" t="s">
        <v>0</v>
      </c>
      <c r="B74" s="13">
        <v>42030</v>
      </c>
      <c r="C74" s="13"/>
      <c r="D74" s="13"/>
      <c r="E74" s="12" t="s">
        <v>42</v>
      </c>
      <c r="F74" s="23">
        <v>749.94</v>
      </c>
      <c r="G74" s="23">
        <v>1307</v>
      </c>
      <c r="H74" s="23">
        <v>3000</v>
      </c>
      <c r="I74" s="29">
        <v>1150</v>
      </c>
      <c r="J74" s="23">
        <v>1500</v>
      </c>
      <c r="K74" s="23">
        <v>1500</v>
      </c>
      <c r="L74" s="23">
        <v>1500</v>
      </c>
      <c r="M74" s="23">
        <v>1500</v>
      </c>
    </row>
    <row r="75" spans="1:15" x14ac:dyDescent="0.2">
      <c r="A75" s="6" t="s">
        <v>0</v>
      </c>
      <c r="B75" s="13">
        <v>42040</v>
      </c>
      <c r="C75" s="13"/>
      <c r="D75" s="13"/>
      <c r="E75" s="12" t="s">
        <v>41</v>
      </c>
      <c r="F75" s="23">
        <v>514.04999999999995</v>
      </c>
      <c r="G75" s="23">
        <v>1052</v>
      </c>
      <c r="H75" s="23">
        <v>700</v>
      </c>
      <c r="I75" s="29">
        <v>-927</v>
      </c>
      <c r="J75" s="23">
        <v>700</v>
      </c>
      <c r="K75" s="23">
        <v>700</v>
      </c>
      <c r="L75" s="23">
        <v>700</v>
      </c>
      <c r="M75" s="23">
        <v>700</v>
      </c>
    </row>
    <row r="76" spans="1:15" x14ac:dyDescent="0.2">
      <c r="A76" s="6" t="s">
        <v>0</v>
      </c>
      <c r="B76" s="13">
        <v>42050</v>
      </c>
      <c r="C76" s="13"/>
      <c r="D76" s="13"/>
      <c r="E76" s="12" t="s">
        <v>40</v>
      </c>
      <c r="F76" s="23">
        <v>4101.96</v>
      </c>
      <c r="G76" s="23">
        <v>4385</v>
      </c>
      <c r="H76" s="23">
        <v>4000</v>
      </c>
      <c r="I76" s="29">
        <v>4059</v>
      </c>
      <c r="J76" s="23">
        <v>4000</v>
      </c>
      <c r="K76" s="23">
        <v>4000</v>
      </c>
      <c r="L76" s="23">
        <v>4000</v>
      </c>
      <c r="M76" s="23">
        <v>4000</v>
      </c>
    </row>
    <row r="77" spans="1:15" x14ac:dyDescent="0.2">
      <c r="A77" s="6" t="s">
        <v>0</v>
      </c>
      <c r="B77" s="13">
        <v>42055</v>
      </c>
      <c r="C77" s="13"/>
      <c r="D77" s="13"/>
      <c r="E77" s="12" t="s">
        <v>39</v>
      </c>
      <c r="F77" s="23">
        <v>459.71</v>
      </c>
      <c r="G77" s="23">
        <v>-153</v>
      </c>
      <c r="H77" s="23">
        <v>500</v>
      </c>
      <c r="I77" s="29">
        <v>508.3</v>
      </c>
      <c r="J77" s="23">
        <v>500</v>
      </c>
      <c r="K77" s="23">
        <v>500</v>
      </c>
      <c r="L77" s="23">
        <v>500</v>
      </c>
      <c r="M77" s="23">
        <v>500</v>
      </c>
    </row>
    <row r="78" spans="1:15" x14ac:dyDescent="0.2">
      <c r="A78" s="6" t="s">
        <v>0</v>
      </c>
      <c r="B78" s="13">
        <v>42060</v>
      </c>
      <c r="C78" s="13"/>
      <c r="D78" s="13"/>
      <c r="E78" s="12" t="s">
        <v>38</v>
      </c>
      <c r="F78" s="23">
        <v>338</v>
      </c>
      <c r="G78" s="23">
        <v>3854</v>
      </c>
      <c r="H78" s="23">
        <v>960</v>
      </c>
      <c r="I78" s="29">
        <v>3713.35</v>
      </c>
      <c r="J78" s="23">
        <v>500</v>
      </c>
      <c r="K78" s="23">
        <v>500</v>
      </c>
      <c r="L78" s="23">
        <v>500</v>
      </c>
      <c r="M78" s="23">
        <v>500</v>
      </c>
    </row>
    <row r="79" spans="1:15" x14ac:dyDescent="0.2">
      <c r="A79" s="6" t="s">
        <v>0</v>
      </c>
      <c r="B79" s="13">
        <v>42070</v>
      </c>
      <c r="C79" s="13"/>
      <c r="D79" s="13"/>
      <c r="E79" s="12" t="s">
        <v>37</v>
      </c>
      <c r="F79" s="23">
        <v>602.97</v>
      </c>
      <c r="G79" s="23">
        <v>719</v>
      </c>
      <c r="H79" s="23">
        <v>1000</v>
      </c>
      <c r="I79" s="29">
        <v>1412.09</v>
      </c>
      <c r="J79" s="23">
        <v>1500</v>
      </c>
      <c r="K79" s="23">
        <v>1500</v>
      </c>
      <c r="L79" s="23">
        <v>1500</v>
      </c>
      <c r="M79" s="23">
        <v>1500</v>
      </c>
    </row>
    <row r="80" spans="1:15" x14ac:dyDescent="0.2">
      <c r="A80" s="6" t="s">
        <v>0</v>
      </c>
      <c r="B80" s="13">
        <v>42080</v>
      </c>
      <c r="C80" s="13"/>
      <c r="D80" s="13"/>
      <c r="E80" s="12" t="s">
        <v>36</v>
      </c>
      <c r="F80" s="23">
        <v>182.23</v>
      </c>
      <c r="G80" s="23">
        <v>0</v>
      </c>
      <c r="H80" s="23">
        <v>500</v>
      </c>
      <c r="I80" s="29">
        <v>367</v>
      </c>
      <c r="J80" s="23">
        <v>250</v>
      </c>
      <c r="K80" s="23">
        <v>250</v>
      </c>
      <c r="L80" s="23">
        <v>250</v>
      </c>
      <c r="M80" s="23">
        <v>250</v>
      </c>
    </row>
    <row r="81" spans="1:13" x14ac:dyDescent="0.2">
      <c r="A81" s="6"/>
      <c r="B81" s="13"/>
      <c r="C81" s="13"/>
      <c r="D81" s="13"/>
      <c r="E81" s="12" t="s">
        <v>0</v>
      </c>
      <c r="F81" s="22" t="s">
        <v>0</v>
      </c>
      <c r="G81" s="22" t="s">
        <v>0</v>
      </c>
      <c r="H81" s="22" t="s">
        <v>0</v>
      </c>
      <c r="I81" s="9" t="s">
        <v>0</v>
      </c>
      <c r="J81" s="22"/>
      <c r="K81" s="22"/>
      <c r="L81" s="22"/>
      <c r="M81" s="22"/>
    </row>
    <row r="82" spans="1:13" x14ac:dyDescent="0.2">
      <c r="A82" s="6"/>
      <c r="B82" s="13"/>
      <c r="C82" s="13"/>
      <c r="D82" s="13"/>
      <c r="E82" s="21" t="s">
        <v>35</v>
      </c>
      <c r="F82" s="14">
        <v>16819.64</v>
      </c>
      <c r="G82" s="14">
        <f>SUM(G69:G81)</f>
        <v>20922</v>
      </c>
      <c r="H82" s="14">
        <v>25175</v>
      </c>
      <c r="I82" s="15">
        <f t="shared" ref="I82:M82" si="6">SUM(I69:I81)</f>
        <v>21409.969999999998</v>
      </c>
      <c r="J82" s="14">
        <f t="shared" si="6"/>
        <v>20065</v>
      </c>
      <c r="K82" s="14">
        <f t="shared" si="6"/>
        <v>20065</v>
      </c>
      <c r="L82" s="14">
        <f t="shared" si="6"/>
        <v>20065</v>
      </c>
      <c r="M82" s="14">
        <f t="shared" si="6"/>
        <v>20065</v>
      </c>
    </row>
    <row r="83" spans="1:13" x14ac:dyDescent="0.2">
      <c r="A83" s="6"/>
      <c r="B83" s="13"/>
      <c r="C83" s="13"/>
      <c r="D83" s="13"/>
      <c r="E83" s="12"/>
      <c r="F83" s="11"/>
      <c r="G83" s="11"/>
      <c r="H83" s="11"/>
      <c r="I83" s="8"/>
      <c r="J83" s="11"/>
      <c r="K83" s="11"/>
      <c r="L83" s="11"/>
      <c r="M83" s="11"/>
    </row>
    <row r="84" spans="1:13" x14ac:dyDescent="0.2">
      <c r="A84" s="6"/>
      <c r="B84" s="13"/>
      <c r="C84" s="13"/>
      <c r="D84" s="13"/>
      <c r="E84" s="12"/>
      <c r="F84" s="11"/>
      <c r="G84" s="11"/>
      <c r="H84" s="11"/>
      <c r="I84" s="8"/>
      <c r="J84" s="11"/>
      <c r="K84" s="11"/>
      <c r="L84" s="11"/>
      <c r="M84" s="11"/>
    </row>
    <row r="85" spans="1:13" x14ac:dyDescent="0.2">
      <c r="A85" s="27"/>
      <c r="B85" s="26" t="s">
        <v>34</v>
      </c>
      <c r="C85" s="21" t="s">
        <v>101</v>
      </c>
      <c r="D85" s="13"/>
      <c r="F85" s="11"/>
      <c r="G85" s="11"/>
      <c r="H85" s="11"/>
      <c r="I85" s="8"/>
      <c r="J85" s="11"/>
      <c r="K85" s="11"/>
      <c r="L85" s="11"/>
      <c r="M85" s="11"/>
    </row>
    <row r="86" spans="1:13" x14ac:dyDescent="0.2">
      <c r="A86" s="6" t="s">
        <v>0</v>
      </c>
      <c r="B86" s="13">
        <v>45000</v>
      </c>
      <c r="C86" s="13"/>
      <c r="D86" s="13"/>
      <c r="E86" s="31" t="s">
        <v>32</v>
      </c>
      <c r="F86" s="23">
        <v>5367</v>
      </c>
      <c r="G86" s="23">
        <v>5388</v>
      </c>
      <c r="H86" s="23">
        <v>5200</v>
      </c>
      <c r="I86" s="33">
        <v>5524</v>
      </c>
      <c r="J86" s="23">
        <v>5500</v>
      </c>
      <c r="K86" s="23">
        <v>5500</v>
      </c>
      <c r="L86" s="23">
        <v>5500</v>
      </c>
      <c r="M86" s="23">
        <v>5500</v>
      </c>
    </row>
    <row r="87" spans="1:13" x14ac:dyDescent="0.2">
      <c r="A87" s="32" t="s">
        <v>0</v>
      </c>
      <c r="B87" s="25">
        <v>45001</v>
      </c>
      <c r="C87" s="13"/>
      <c r="D87" s="13"/>
      <c r="E87" s="24" t="s">
        <v>31</v>
      </c>
      <c r="F87" s="23">
        <v>3115.44</v>
      </c>
      <c r="G87" s="23">
        <v>2867</v>
      </c>
      <c r="H87" s="23">
        <v>2800</v>
      </c>
      <c r="I87" s="29">
        <v>2787.72</v>
      </c>
      <c r="J87" s="23">
        <v>2700</v>
      </c>
      <c r="K87" s="23">
        <v>2700</v>
      </c>
      <c r="L87" s="23">
        <v>2700</v>
      </c>
      <c r="M87" s="23">
        <v>2700</v>
      </c>
    </row>
    <row r="88" spans="1:13" x14ac:dyDescent="0.2">
      <c r="A88" s="6" t="s">
        <v>0</v>
      </c>
      <c r="B88" s="13">
        <v>45010</v>
      </c>
      <c r="C88" s="13"/>
      <c r="D88" s="13"/>
      <c r="E88" s="31" t="s">
        <v>29</v>
      </c>
      <c r="F88" s="23">
        <v>500</v>
      </c>
      <c r="G88" s="23">
        <v>4625</v>
      </c>
      <c r="H88" s="23">
        <v>5000</v>
      </c>
      <c r="I88" s="29">
        <v>6350.52</v>
      </c>
      <c r="J88" s="23">
        <v>6500</v>
      </c>
      <c r="K88" s="23">
        <v>6500</v>
      </c>
      <c r="L88" s="23">
        <v>6500</v>
      </c>
      <c r="M88" s="23">
        <v>6500</v>
      </c>
    </row>
    <row r="89" spans="1:13" x14ac:dyDescent="0.2">
      <c r="A89" s="6" t="s">
        <v>0</v>
      </c>
      <c r="B89" s="13">
        <v>45015</v>
      </c>
      <c r="C89" s="13"/>
      <c r="D89" s="13"/>
      <c r="E89" s="31" t="s">
        <v>267</v>
      </c>
      <c r="F89" s="23">
        <v>3097.77</v>
      </c>
      <c r="G89" s="23">
        <v>4335</v>
      </c>
      <c r="H89" s="23">
        <v>3000</v>
      </c>
      <c r="I89" s="29">
        <v>4070.72</v>
      </c>
      <c r="J89" s="23">
        <v>4250</v>
      </c>
      <c r="K89" s="23">
        <v>4250</v>
      </c>
      <c r="L89" s="23">
        <v>4250</v>
      </c>
      <c r="M89" s="23">
        <v>4250</v>
      </c>
    </row>
    <row r="90" spans="1:13" x14ac:dyDescent="0.2">
      <c r="A90" s="6" t="s">
        <v>0</v>
      </c>
      <c r="B90" s="13">
        <v>45020</v>
      </c>
      <c r="C90" s="13"/>
      <c r="D90" s="13"/>
      <c r="E90" s="12" t="s">
        <v>27</v>
      </c>
      <c r="F90" s="23">
        <v>1391.5</v>
      </c>
      <c r="G90" s="23">
        <v>1392</v>
      </c>
      <c r="H90" s="23">
        <v>1400</v>
      </c>
      <c r="I90" s="29">
        <v>1392</v>
      </c>
      <c r="J90" s="23">
        <v>1400</v>
      </c>
      <c r="K90" s="23">
        <v>1400</v>
      </c>
      <c r="L90" s="23">
        <v>1400</v>
      </c>
      <c r="M90" s="23">
        <v>1400</v>
      </c>
    </row>
    <row r="91" spans="1:13" x14ac:dyDescent="0.2">
      <c r="A91" s="6" t="s">
        <v>0</v>
      </c>
      <c r="B91" s="13">
        <v>45030</v>
      </c>
      <c r="C91" s="13"/>
      <c r="D91" s="13"/>
      <c r="E91" s="31" t="s">
        <v>26</v>
      </c>
      <c r="F91" s="23">
        <v>260.98</v>
      </c>
      <c r="G91" s="23">
        <v>180</v>
      </c>
      <c r="H91" s="23">
        <v>1000</v>
      </c>
      <c r="I91" s="29">
        <v>303</v>
      </c>
      <c r="J91" s="23">
        <v>300</v>
      </c>
      <c r="K91" s="23">
        <v>300</v>
      </c>
      <c r="L91" s="23">
        <v>300</v>
      </c>
      <c r="M91" s="23">
        <v>300</v>
      </c>
    </row>
    <row r="92" spans="1:13" x14ac:dyDescent="0.2">
      <c r="A92" s="6"/>
      <c r="B92" s="13">
        <v>45040</v>
      </c>
      <c r="C92" s="13"/>
      <c r="D92" s="13"/>
      <c r="E92" s="31" t="s">
        <v>275</v>
      </c>
      <c r="F92" s="23"/>
      <c r="G92" s="23">
        <v>47</v>
      </c>
      <c r="H92" s="23">
        <v>0</v>
      </c>
      <c r="I92" s="29">
        <v>12.65</v>
      </c>
      <c r="J92" s="23">
        <v>0</v>
      </c>
      <c r="K92" s="23">
        <v>0</v>
      </c>
      <c r="L92" s="23">
        <v>0</v>
      </c>
      <c r="M92" s="23">
        <v>0</v>
      </c>
    </row>
    <row r="93" spans="1:13" x14ac:dyDescent="0.2">
      <c r="A93" s="6" t="s">
        <v>0</v>
      </c>
      <c r="B93" s="13">
        <v>45060</v>
      </c>
      <c r="C93" s="13"/>
      <c r="D93" s="13"/>
      <c r="E93" s="12" t="s">
        <v>25</v>
      </c>
      <c r="F93" s="23">
        <v>3430.63</v>
      </c>
      <c r="G93" s="23">
        <v>2728</v>
      </c>
      <c r="H93" s="23">
        <v>3000</v>
      </c>
      <c r="I93" s="29">
        <v>3342.31</v>
      </c>
      <c r="J93" s="23">
        <v>3250</v>
      </c>
      <c r="K93" s="23">
        <v>3250</v>
      </c>
      <c r="L93" s="23">
        <v>3250</v>
      </c>
      <c r="M93" s="23">
        <v>3250</v>
      </c>
    </row>
    <row r="94" spans="1:13" x14ac:dyDescent="0.2">
      <c r="A94" s="6"/>
      <c r="B94" s="13">
        <v>45070</v>
      </c>
      <c r="C94" s="13"/>
      <c r="D94" s="13"/>
      <c r="E94" s="12" t="s">
        <v>289</v>
      </c>
      <c r="F94" s="23"/>
      <c r="G94" s="23">
        <v>0</v>
      </c>
      <c r="H94" s="23">
        <v>0</v>
      </c>
      <c r="I94" s="29">
        <v>0</v>
      </c>
      <c r="J94" s="23">
        <v>0</v>
      </c>
      <c r="K94" s="23">
        <v>0</v>
      </c>
      <c r="L94" s="23">
        <v>0</v>
      </c>
      <c r="M94" s="23">
        <v>0</v>
      </c>
    </row>
    <row r="95" spans="1:13" x14ac:dyDescent="0.2">
      <c r="A95" s="6" t="s">
        <v>0</v>
      </c>
      <c r="B95" s="13">
        <v>45080</v>
      </c>
      <c r="C95" s="13"/>
      <c r="D95" s="13"/>
      <c r="E95" s="12" t="s">
        <v>24</v>
      </c>
      <c r="F95" s="23">
        <v>149</v>
      </c>
      <c r="G95" s="23">
        <v>632</v>
      </c>
      <c r="H95" s="23">
        <v>250</v>
      </c>
      <c r="I95" s="29">
        <v>558.89</v>
      </c>
      <c r="J95" s="23">
        <v>700</v>
      </c>
      <c r="K95" s="23">
        <v>700</v>
      </c>
      <c r="L95" s="23">
        <v>700</v>
      </c>
      <c r="M95" s="23">
        <v>700</v>
      </c>
    </row>
    <row r="96" spans="1:13" x14ac:dyDescent="0.2">
      <c r="A96" s="6" t="s">
        <v>0</v>
      </c>
      <c r="B96" s="13">
        <v>45085</v>
      </c>
      <c r="C96" s="13"/>
      <c r="D96" s="13"/>
      <c r="E96" s="12" t="s">
        <v>23</v>
      </c>
      <c r="F96" s="23">
        <v>392.12</v>
      </c>
      <c r="G96" s="23">
        <v>354</v>
      </c>
      <c r="H96" s="23">
        <v>600</v>
      </c>
      <c r="I96" s="29">
        <v>355</v>
      </c>
      <c r="J96" s="23">
        <v>500</v>
      </c>
      <c r="K96" s="23">
        <v>500</v>
      </c>
      <c r="L96" s="23">
        <v>500</v>
      </c>
      <c r="M96" s="23">
        <v>500</v>
      </c>
    </row>
    <row r="97" spans="1:15" x14ac:dyDescent="0.2">
      <c r="A97" s="6"/>
      <c r="B97" s="13">
        <v>45090</v>
      </c>
      <c r="C97" s="13"/>
      <c r="D97" s="13"/>
      <c r="E97" s="12" t="s">
        <v>22</v>
      </c>
      <c r="F97" s="23">
        <v>0</v>
      </c>
      <c r="G97" s="23">
        <v>1462</v>
      </c>
      <c r="H97" s="23">
        <v>500</v>
      </c>
      <c r="I97" s="29">
        <v>847.05</v>
      </c>
      <c r="J97" s="23">
        <v>850</v>
      </c>
      <c r="K97" s="23">
        <v>850</v>
      </c>
      <c r="L97" s="23">
        <v>850</v>
      </c>
      <c r="M97" s="23">
        <v>850</v>
      </c>
    </row>
    <row r="98" spans="1:15" x14ac:dyDescent="0.2">
      <c r="A98" s="6"/>
      <c r="B98" s="13">
        <v>45095</v>
      </c>
      <c r="C98" s="13"/>
      <c r="D98" s="13"/>
      <c r="E98" s="12" t="s">
        <v>21</v>
      </c>
      <c r="F98" s="23">
        <v>7830</v>
      </c>
      <c r="G98" s="23">
        <v>6885</v>
      </c>
      <c r="H98" s="23">
        <v>5300</v>
      </c>
      <c r="I98" s="29">
        <v>5761.97</v>
      </c>
      <c r="J98" s="23">
        <v>6000</v>
      </c>
      <c r="K98" s="23">
        <v>6000</v>
      </c>
      <c r="L98" s="23">
        <v>6000</v>
      </c>
      <c r="M98" s="23">
        <v>6000</v>
      </c>
    </row>
    <row r="99" spans="1:15" x14ac:dyDescent="0.2">
      <c r="A99" s="6" t="s">
        <v>0</v>
      </c>
      <c r="B99" s="13">
        <v>45100</v>
      </c>
      <c r="C99" s="13"/>
      <c r="D99" s="13"/>
      <c r="E99" s="12" t="s">
        <v>20</v>
      </c>
      <c r="F99" s="23">
        <v>424.46</v>
      </c>
      <c r="G99" s="23">
        <v>495</v>
      </c>
      <c r="H99" s="23">
        <v>600</v>
      </c>
      <c r="I99" s="29">
        <v>414.21</v>
      </c>
      <c r="J99" s="23">
        <v>500</v>
      </c>
      <c r="K99" s="23">
        <v>500</v>
      </c>
      <c r="L99" s="23">
        <v>500</v>
      </c>
      <c r="M99" s="23">
        <v>500</v>
      </c>
    </row>
    <row r="100" spans="1:15" x14ac:dyDescent="0.2">
      <c r="A100" s="6" t="s">
        <v>0</v>
      </c>
      <c r="B100" s="13">
        <v>45110</v>
      </c>
      <c r="C100" s="13"/>
      <c r="D100" s="13"/>
      <c r="E100" s="12" t="s">
        <v>19</v>
      </c>
      <c r="F100" s="23">
        <v>3385.98</v>
      </c>
      <c r="G100" s="23">
        <v>2068</v>
      </c>
      <c r="H100" s="23">
        <v>1000</v>
      </c>
      <c r="I100" s="29">
        <v>299.48</v>
      </c>
      <c r="J100" s="23">
        <v>1000</v>
      </c>
      <c r="K100" s="23">
        <v>1000</v>
      </c>
      <c r="L100" s="23">
        <v>1000</v>
      </c>
      <c r="M100" s="23">
        <v>1000</v>
      </c>
    </row>
    <row r="101" spans="1:15" x14ac:dyDescent="0.2">
      <c r="A101" s="6" t="s">
        <v>0</v>
      </c>
      <c r="B101" s="13">
        <v>45120</v>
      </c>
      <c r="C101" s="13"/>
      <c r="D101" s="13"/>
      <c r="E101" s="12" t="s">
        <v>18</v>
      </c>
      <c r="F101" s="23">
        <v>228.67</v>
      </c>
      <c r="G101" s="23">
        <v>489</v>
      </c>
      <c r="H101" s="23">
        <v>1000</v>
      </c>
      <c r="I101" s="29">
        <v>244</v>
      </c>
      <c r="J101" s="23">
        <v>750</v>
      </c>
      <c r="K101" s="23">
        <v>750</v>
      </c>
      <c r="L101" s="23">
        <v>750</v>
      </c>
      <c r="M101" s="23">
        <v>750</v>
      </c>
    </row>
    <row r="102" spans="1:15" x14ac:dyDescent="0.2">
      <c r="A102" s="6" t="s">
        <v>0</v>
      </c>
      <c r="B102" s="13">
        <v>46100</v>
      </c>
      <c r="C102" s="13"/>
      <c r="D102" s="13"/>
      <c r="E102" s="31" t="s">
        <v>17</v>
      </c>
      <c r="F102" s="23">
        <v>41.55</v>
      </c>
      <c r="G102" s="23">
        <v>47</v>
      </c>
      <c r="H102" s="23">
        <v>100</v>
      </c>
      <c r="I102" s="29">
        <v>46.41</v>
      </c>
      <c r="J102" s="23">
        <v>50</v>
      </c>
      <c r="K102" s="23">
        <v>50</v>
      </c>
      <c r="L102" s="23">
        <v>50</v>
      </c>
      <c r="M102" s="23">
        <v>50</v>
      </c>
    </row>
    <row r="103" spans="1:15" x14ac:dyDescent="0.2">
      <c r="A103" s="6"/>
      <c r="B103" s="13"/>
      <c r="C103" s="13"/>
      <c r="D103" s="13"/>
      <c r="E103" s="12"/>
      <c r="F103" s="22"/>
      <c r="G103" s="22"/>
      <c r="H103" s="22"/>
      <c r="I103" s="9"/>
      <c r="J103" s="22"/>
      <c r="K103" s="22"/>
      <c r="L103" s="22"/>
      <c r="M103" s="22"/>
    </row>
    <row r="104" spans="1:15" x14ac:dyDescent="0.2">
      <c r="A104" s="6"/>
      <c r="B104" s="13"/>
      <c r="C104" s="13"/>
      <c r="D104" s="13"/>
      <c r="E104" s="21" t="s">
        <v>16</v>
      </c>
      <c r="F104" s="14">
        <v>30352.779999999995</v>
      </c>
      <c r="G104" s="14">
        <f t="shared" ref="G104:M104" si="7">SUM(G86:G103)</f>
        <v>33994</v>
      </c>
      <c r="H104" s="14">
        <v>31550</v>
      </c>
      <c r="I104" s="15">
        <f t="shared" si="7"/>
        <v>32309.93</v>
      </c>
      <c r="J104" s="14">
        <f t="shared" si="7"/>
        <v>34250</v>
      </c>
      <c r="K104" s="14">
        <f t="shared" si="7"/>
        <v>34250</v>
      </c>
      <c r="L104" s="14">
        <f t="shared" si="7"/>
        <v>34250</v>
      </c>
      <c r="M104" s="14">
        <f t="shared" si="7"/>
        <v>34250</v>
      </c>
      <c r="O104" s="150"/>
    </row>
    <row r="105" spans="1:15" x14ac:dyDescent="0.2">
      <c r="A105" s="6"/>
      <c r="B105" s="13"/>
      <c r="C105" s="13"/>
      <c r="D105" s="13"/>
      <c r="E105" s="21"/>
      <c r="F105" s="14"/>
      <c r="G105" s="14"/>
      <c r="H105" s="14"/>
      <c r="I105" s="15"/>
      <c r="J105" s="14"/>
      <c r="K105" s="14"/>
      <c r="L105" s="14"/>
      <c r="M105" s="14"/>
    </row>
    <row r="106" spans="1:15" x14ac:dyDescent="0.2">
      <c r="A106" s="27"/>
      <c r="B106" s="26" t="s">
        <v>15</v>
      </c>
      <c r="C106" s="21" t="s">
        <v>14</v>
      </c>
      <c r="D106" s="13"/>
      <c r="F106" s="11"/>
      <c r="G106" s="11"/>
      <c r="H106" s="11"/>
      <c r="I106" s="8"/>
      <c r="J106" s="11"/>
      <c r="K106" s="11"/>
      <c r="L106" s="11"/>
      <c r="M106" s="11"/>
    </row>
    <row r="107" spans="1:15" x14ac:dyDescent="0.2">
      <c r="A107" s="6" t="s">
        <v>0</v>
      </c>
      <c r="B107" s="13">
        <v>43000</v>
      </c>
      <c r="C107" s="30" t="s">
        <v>0</v>
      </c>
      <c r="D107" s="13"/>
      <c r="E107" s="12" t="s">
        <v>13</v>
      </c>
      <c r="F107" s="23">
        <v>113.45</v>
      </c>
      <c r="G107" s="23">
        <v>911</v>
      </c>
      <c r="H107" s="23">
        <v>250</v>
      </c>
      <c r="I107" s="29">
        <v>143.32</v>
      </c>
      <c r="J107" s="23">
        <v>250</v>
      </c>
      <c r="K107" s="23">
        <v>250</v>
      </c>
      <c r="L107" s="23">
        <v>250</v>
      </c>
      <c r="M107" s="23">
        <v>250</v>
      </c>
    </row>
    <row r="108" spans="1:15" x14ac:dyDescent="0.2">
      <c r="A108" s="6" t="s">
        <v>0</v>
      </c>
      <c r="B108" s="13">
        <v>43010</v>
      </c>
      <c r="C108" s="30" t="s">
        <v>0</v>
      </c>
      <c r="D108" s="13"/>
      <c r="E108" s="12" t="s">
        <v>12</v>
      </c>
      <c r="F108" s="23">
        <v>13917.52</v>
      </c>
      <c r="G108" s="23">
        <v>11542</v>
      </c>
      <c r="H108" s="23">
        <v>13000</v>
      </c>
      <c r="I108" s="29">
        <v>13006</v>
      </c>
      <c r="J108" s="23">
        <v>13000</v>
      </c>
      <c r="K108" s="23">
        <v>13000</v>
      </c>
      <c r="L108" s="23">
        <v>13000</v>
      </c>
      <c r="M108" s="23">
        <v>13000</v>
      </c>
    </row>
    <row r="109" spans="1:15" x14ac:dyDescent="0.2">
      <c r="A109" s="6" t="s">
        <v>0</v>
      </c>
      <c r="B109" s="13">
        <v>43012</v>
      </c>
      <c r="C109" s="13"/>
      <c r="D109" s="13"/>
      <c r="E109" s="12" t="s">
        <v>30</v>
      </c>
      <c r="F109" s="23">
        <v>726</v>
      </c>
      <c r="G109" s="23">
        <v>756</v>
      </c>
      <c r="H109" s="23">
        <v>800</v>
      </c>
      <c r="I109" s="29">
        <v>762.3</v>
      </c>
      <c r="J109" s="23">
        <v>800</v>
      </c>
      <c r="K109" s="23">
        <v>800</v>
      </c>
      <c r="L109" s="23">
        <v>800</v>
      </c>
      <c r="M109" s="23">
        <v>800</v>
      </c>
    </row>
    <row r="110" spans="1:15" x14ac:dyDescent="0.2">
      <c r="A110" s="6" t="s">
        <v>0</v>
      </c>
      <c r="B110" s="13">
        <v>44000</v>
      </c>
      <c r="C110" s="30" t="s">
        <v>0</v>
      </c>
      <c r="D110" s="13"/>
      <c r="E110" s="12" t="s">
        <v>11</v>
      </c>
      <c r="F110" s="23">
        <v>7861.78</v>
      </c>
      <c r="G110" s="23">
        <v>7137</v>
      </c>
      <c r="H110" s="23">
        <v>7000</v>
      </c>
      <c r="I110" s="29">
        <v>9840</v>
      </c>
      <c r="J110" s="23">
        <v>7500</v>
      </c>
      <c r="K110" s="23">
        <v>7500</v>
      </c>
      <c r="L110" s="23">
        <v>7500</v>
      </c>
      <c r="M110" s="23">
        <v>7500</v>
      </c>
    </row>
    <row r="111" spans="1:15" x14ac:dyDescent="0.2">
      <c r="A111" s="6"/>
      <c r="B111" s="13">
        <v>44005</v>
      </c>
      <c r="C111" s="30"/>
      <c r="D111" s="13"/>
      <c r="E111" s="12" t="s">
        <v>300</v>
      </c>
      <c r="F111" s="23"/>
      <c r="G111" s="23"/>
      <c r="H111" s="23"/>
      <c r="I111" s="29">
        <v>58</v>
      </c>
      <c r="J111" s="23"/>
      <c r="K111" s="23"/>
      <c r="L111" s="23"/>
      <c r="M111" s="23"/>
    </row>
    <row r="112" spans="1:15" x14ac:dyDescent="0.2">
      <c r="A112" s="6" t="s">
        <v>0</v>
      </c>
      <c r="B112" s="13">
        <v>44010</v>
      </c>
      <c r="C112" s="30" t="s">
        <v>0</v>
      </c>
      <c r="D112" s="13"/>
      <c r="E112" s="12" t="s">
        <v>10</v>
      </c>
      <c r="F112" s="23">
        <v>160.93</v>
      </c>
      <c r="G112" s="23">
        <v>152</v>
      </c>
      <c r="H112" s="23">
        <v>250</v>
      </c>
      <c r="I112" s="29">
        <v>153.66999999999999</v>
      </c>
      <c r="J112" s="23">
        <v>250</v>
      </c>
      <c r="K112" s="23">
        <v>250</v>
      </c>
      <c r="L112" s="23">
        <v>250</v>
      </c>
      <c r="M112" s="23">
        <v>250</v>
      </c>
    </row>
    <row r="113" spans="1:13" x14ac:dyDescent="0.2">
      <c r="A113" s="6" t="s">
        <v>0</v>
      </c>
      <c r="B113" s="13">
        <v>44020</v>
      </c>
      <c r="C113" s="30" t="s">
        <v>0</v>
      </c>
      <c r="D113" s="13"/>
      <c r="E113" s="12" t="s">
        <v>9</v>
      </c>
      <c r="F113" s="23">
        <v>379.89</v>
      </c>
      <c r="G113" s="23">
        <v>443</v>
      </c>
      <c r="H113" s="23">
        <v>400</v>
      </c>
      <c r="I113" s="29">
        <v>351</v>
      </c>
      <c r="J113" s="23">
        <v>400</v>
      </c>
      <c r="K113" s="23">
        <v>400</v>
      </c>
      <c r="L113" s="23">
        <v>400</v>
      </c>
      <c r="M113" s="23">
        <v>400</v>
      </c>
    </row>
    <row r="114" spans="1:13" x14ac:dyDescent="0.2">
      <c r="A114" s="6"/>
      <c r="B114" s="13"/>
      <c r="C114" s="13"/>
      <c r="D114" s="13"/>
      <c r="E114" s="12" t="s">
        <v>0</v>
      </c>
      <c r="F114" s="22" t="s">
        <v>0</v>
      </c>
      <c r="G114" s="22" t="s">
        <v>0</v>
      </c>
      <c r="H114" s="22"/>
      <c r="I114" s="9" t="s">
        <v>0</v>
      </c>
      <c r="J114" s="22"/>
      <c r="K114" s="22"/>
      <c r="L114" s="22"/>
      <c r="M114" s="22"/>
    </row>
    <row r="115" spans="1:13" x14ac:dyDescent="0.2">
      <c r="A115" s="6"/>
      <c r="B115" s="13"/>
      <c r="C115" s="13"/>
      <c r="D115" s="13"/>
      <c r="E115" s="21" t="s">
        <v>8</v>
      </c>
      <c r="F115" s="14">
        <v>22433.57</v>
      </c>
      <c r="G115" s="14">
        <f t="shared" ref="G115:M115" si="8">SUM(G107:G114)</f>
        <v>20941</v>
      </c>
      <c r="H115" s="14">
        <v>20900</v>
      </c>
      <c r="I115" s="15">
        <f t="shared" si="8"/>
        <v>24314.289999999997</v>
      </c>
      <c r="J115" s="14">
        <f t="shared" si="8"/>
        <v>22200</v>
      </c>
      <c r="K115" s="14">
        <f t="shared" si="8"/>
        <v>22200</v>
      </c>
      <c r="L115" s="14">
        <f t="shared" si="8"/>
        <v>22200</v>
      </c>
      <c r="M115" s="14">
        <f t="shared" si="8"/>
        <v>22200</v>
      </c>
    </row>
    <row r="116" spans="1:13" x14ac:dyDescent="0.2">
      <c r="A116" s="6"/>
      <c r="B116" s="13"/>
      <c r="C116" s="13"/>
      <c r="D116" s="13"/>
      <c r="E116" s="21"/>
      <c r="F116" s="14"/>
      <c r="G116" s="14"/>
      <c r="H116" s="14"/>
      <c r="I116" s="15"/>
      <c r="J116" s="14"/>
      <c r="K116" s="14"/>
      <c r="L116" s="14"/>
      <c r="M116" s="14"/>
    </row>
    <row r="117" spans="1:13" x14ac:dyDescent="0.2">
      <c r="A117" s="6"/>
      <c r="B117" s="13"/>
      <c r="C117" s="13"/>
      <c r="D117" s="13"/>
      <c r="E117" s="21"/>
      <c r="F117" s="14"/>
      <c r="G117" s="14"/>
      <c r="H117" s="14"/>
      <c r="I117" s="15"/>
      <c r="J117" s="14"/>
      <c r="K117" s="14"/>
      <c r="L117" s="14"/>
      <c r="M117" s="14"/>
    </row>
    <row r="118" spans="1:13" x14ac:dyDescent="0.2">
      <c r="A118" s="6"/>
      <c r="B118" s="13"/>
      <c r="C118" s="13"/>
      <c r="D118" s="13"/>
      <c r="E118" s="28" t="s">
        <v>7</v>
      </c>
      <c r="F118" s="18">
        <v>442821.38500414079</v>
      </c>
      <c r="G118" s="18">
        <f t="shared" ref="G118:M118" si="9">G53+G65+G82+G104+G115</f>
        <v>486609.32233333332</v>
      </c>
      <c r="H118" s="18">
        <v>454809.65566666669</v>
      </c>
      <c r="I118" s="18">
        <f t="shared" si="9"/>
        <v>515376.66233333328</v>
      </c>
      <c r="J118" s="18">
        <f t="shared" si="9"/>
        <v>460746.54864285717</v>
      </c>
      <c r="K118" s="18">
        <f t="shared" si="9"/>
        <v>424631.31900000008</v>
      </c>
      <c r="L118" s="18">
        <f t="shared" si="9"/>
        <v>429908.23566666665</v>
      </c>
      <c r="M118" s="18">
        <f t="shared" si="9"/>
        <v>435264.14233333338</v>
      </c>
    </row>
    <row r="119" spans="1:13" x14ac:dyDescent="0.2">
      <c r="A119" s="6"/>
      <c r="B119" s="13"/>
      <c r="C119" s="13"/>
      <c r="D119" s="13"/>
      <c r="E119" s="21"/>
      <c r="F119" s="14"/>
      <c r="G119" s="14"/>
      <c r="H119" s="14"/>
      <c r="I119" s="15"/>
      <c r="J119" s="14"/>
      <c r="K119" s="14"/>
      <c r="L119" s="14"/>
      <c r="M119" s="14"/>
    </row>
    <row r="120" spans="1:13" x14ac:dyDescent="0.2">
      <c r="A120" s="6"/>
      <c r="B120" s="13"/>
      <c r="C120" s="13"/>
      <c r="D120" s="13"/>
      <c r="E120" s="21"/>
      <c r="F120" s="14"/>
      <c r="G120" s="14"/>
      <c r="H120" s="14"/>
      <c r="I120" s="15"/>
      <c r="J120" s="14"/>
      <c r="K120" s="14"/>
      <c r="L120" s="14"/>
      <c r="M120" s="14"/>
    </row>
    <row r="121" spans="1:13" x14ac:dyDescent="0.2">
      <c r="A121" s="6"/>
      <c r="B121" s="20"/>
      <c r="C121" s="20"/>
      <c r="D121" s="20"/>
      <c r="E121" s="19" t="s">
        <v>6</v>
      </c>
      <c r="F121" s="18">
        <v>55789.134995859175</v>
      </c>
      <c r="G121" s="18">
        <f t="shared" ref="G121:M121" si="10">G33-G118</f>
        <v>10176.677666666685</v>
      </c>
      <c r="H121" s="18">
        <v>1045.3443333333125</v>
      </c>
      <c r="I121" s="18">
        <f t="shared" si="10"/>
        <v>4760.8276666666497</v>
      </c>
      <c r="J121" s="18">
        <f t="shared" si="10"/>
        <v>45373.451357142825</v>
      </c>
      <c r="K121" s="18">
        <f t="shared" si="10"/>
        <v>61528.680999999924</v>
      </c>
      <c r="L121" s="18">
        <f t="shared" si="10"/>
        <v>59501.764333333354</v>
      </c>
      <c r="M121" s="18">
        <f t="shared" si="10"/>
        <v>57395.857666666619</v>
      </c>
    </row>
    <row r="122" spans="1:13" x14ac:dyDescent="0.2">
      <c r="A122" s="6"/>
      <c r="B122" s="13"/>
      <c r="C122" s="13"/>
      <c r="D122" s="13"/>
      <c r="E122" s="21"/>
      <c r="F122" s="14"/>
      <c r="G122" s="14"/>
      <c r="H122" s="14"/>
      <c r="I122" s="15"/>
      <c r="J122" s="14"/>
      <c r="K122" s="14"/>
      <c r="L122" s="14"/>
      <c r="M122" s="14"/>
    </row>
    <row r="123" spans="1:13" x14ac:dyDescent="0.2">
      <c r="A123" s="6"/>
      <c r="B123" s="13"/>
      <c r="C123" s="13"/>
      <c r="D123" s="13"/>
      <c r="E123" s="21"/>
      <c r="F123" s="14"/>
      <c r="G123" s="14"/>
      <c r="H123" s="14"/>
      <c r="I123" s="15"/>
      <c r="J123" s="14"/>
      <c r="K123" s="14"/>
      <c r="L123" s="14"/>
      <c r="M123" s="14"/>
    </row>
    <row r="124" spans="1:13" x14ac:dyDescent="0.2">
      <c r="A124" s="27"/>
      <c r="B124" s="26">
        <v>5</v>
      </c>
      <c r="C124" s="21" t="s">
        <v>5</v>
      </c>
      <c r="D124" s="13"/>
      <c r="F124" s="11"/>
      <c r="G124" s="11"/>
      <c r="H124" s="11"/>
      <c r="I124" s="8"/>
      <c r="J124" s="11"/>
      <c r="K124" s="11"/>
      <c r="L124" s="11"/>
      <c r="M124" s="11"/>
    </row>
    <row r="125" spans="1:13" x14ac:dyDescent="0.2">
      <c r="A125" s="6" t="s">
        <v>0</v>
      </c>
      <c r="B125" s="13">
        <v>86000</v>
      </c>
      <c r="C125" s="13"/>
      <c r="D125" s="13"/>
      <c r="E125" s="12" t="s">
        <v>4</v>
      </c>
      <c r="F125" s="23">
        <v>65.010000000000005</v>
      </c>
      <c r="G125" s="23">
        <v>11</v>
      </c>
      <c r="H125" s="23">
        <v>0</v>
      </c>
      <c r="I125" s="8">
        <v>5</v>
      </c>
      <c r="J125" s="23">
        <v>0</v>
      </c>
      <c r="K125" s="23">
        <v>0</v>
      </c>
      <c r="L125" s="23">
        <v>0</v>
      </c>
      <c r="M125" s="23">
        <v>0</v>
      </c>
    </row>
    <row r="126" spans="1:13" x14ac:dyDescent="0.2">
      <c r="A126" s="6" t="s">
        <v>0</v>
      </c>
      <c r="B126" s="25">
        <v>46000</v>
      </c>
      <c r="C126" s="13"/>
      <c r="D126" s="13"/>
      <c r="E126" s="24" t="s">
        <v>3</v>
      </c>
      <c r="F126" s="23"/>
      <c r="G126" s="23">
        <v>0</v>
      </c>
      <c r="H126" s="23">
        <v>0</v>
      </c>
      <c r="I126" s="8"/>
      <c r="J126" s="23">
        <v>0</v>
      </c>
      <c r="K126" s="23">
        <v>0</v>
      </c>
      <c r="L126" s="23">
        <v>0</v>
      </c>
      <c r="M126" s="23">
        <v>0</v>
      </c>
    </row>
    <row r="127" spans="1:13" x14ac:dyDescent="0.2">
      <c r="A127" s="6"/>
      <c r="B127" s="13"/>
      <c r="C127" s="13"/>
      <c r="D127" s="13"/>
      <c r="E127" s="12"/>
      <c r="F127" s="22"/>
      <c r="G127" s="22"/>
      <c r="H127" s="22"/>
      <c r="I127" s="9"/>
      <c r="J127" s="22"/>
      <c r="K127" s="22"/>
      <c r="L127" s="22"/>
      <c r="M127" s="22"/>
    </row>
    <row r="128" spans="1:13" x14ac:dyDescent="0.2">
      <c r="A128" s="6"/>
      <c r="B128" s="13"/>
      <c r="C128" s="13"/>
      <c r="D128" s="13"/>
      <c r="E128" s="21" t="s">
        <v>2</v>
      </c>
      <c r="F128" s="14">
        <v>65.010000000000005</v>
      </c>
      <c r="G128" s="14">
        <f>G125-G126</f>
        <v>11</v>
      </c>
      <c r="H128" s="14">
        <v>0</v>
      </c>
      <c r="I128" s="15">
        <f t="shared" ref="I128:M128" si="11">I125-I126</f>
        <v>5</v>
      </c>
      <c r="J128" s="14">
        <f t="shared" si="11"/>
        <v>0</v>
      </c>
      <c r="K128" s="14">
        <f t="shared" si="11"/>
        <v>0</v>
      </c>
      <c r="L128" s="14">
        <f t="shared" si="11"/>
        <v>0</v>
      </c>
      <c r="M128" s="14">
        <f t="shared" si="11"/>
        <v>0</v>
      </c>
    </row>
    <row r="129" spans="1:13" x14ac:dyDescent="0.2">
      <c r="A129" s="6"/>
      <c r="B129" s="13"/>
      <c r="C129" s="13"/>
      <c r="D129" s="13"/>
      <c r="E129" s="21"/>
      <c r="F129" s="11"/>
      <c r="G129" s="11"/>
      <c r="H129" s="11"/>
      <c r="I129" s="8"/>
      <c r="J129" s="11"/>
      <c r="K129" s="11"/>
      <c r="L129" s="11"/>
      <c r="M129" s="11"/>
    </row>
    <row r="130" spans="1:13" x14ac:dyDescent="0.2">
      <c r="A130" s="6"/>
      <c r="B130" s="13"/>
      <c r="C130" s="13"/>
      <c r="D130" s="13"/>
      <c r="E130" s="12"/>
      <c r="F130" s="11"/>
      <c r="G130" s="11"/>
      <c r="H130" s="11"/>
      <c r="I130" s="8"/>
      <c r="J130" s="11"/>
      <c r="K130" s="11"/>
      <c r="L130" s="11"/>
      <c r="M130" s="11"/>
    </row>
    <row r="131" spans="1:13" x14ac:dyDescent="0.2">
      <c r="A131" s="6"/>
      <c r="B131" s="13"/>
      <c r="C131" s="13"/>
      <c r="D131" s="13"/>
      <c r="E131" s="12"/>
      <c r="F131" s="11"/>
      <c r="G131" s="11"/>
      <c r="H131" s="11"/>
      <c r="I131" s="8"/>
      <c r="J131" s="11"/>
      <c r="K131" s="11"/>
      <c r="L131" s="11"/>
      <c r="M131" s="11"/>
    </row>
    <row r="132" spans="1:13" x14ac:dyDescent="0.2">
      <c r="A132" s="6"/>
      <c r="B132" s="20"/>
      <c r="C132" s="20"/>
      <c r="D132" s="20"/>
      <c r="E132" s="19" t="s">
        <v>1</v>
      </c>
      <c r="F132" s="18">
        <v>55854.144995859177</v>
      </c>
      <c r="G132" s="18">
        <f>G121+G128</f>
        <v>10187.677666666685</v>
      </c>
      <c r="H132" s="18">
        <v>1045</v>
      </c>
      <c r="I132" s="18">
        <f t="shared" ref="I132:M132" si="12">I121+I128</f>
        <v>4765.8276666666497</v>
      </c>
      <c r="J132" s="18">
        <f t="shared" si="12"/>
        <v>45373.451357142825</v>
      </c>
      <c r="K132" s="18">
        <f t="shared" si="12"/>
        <v>61528.680999999924</v>
      </c>
      <c r="L132" s="18">
        <f t="shared" si="12"/>
        <v>59501.764333333354</v>
      </c>
      <c r="M132" s="18">
        <f t="shared" si="12"/>
        <v>57395.857666666619</v>
      </c>
    </row>
    <row r="133" spans="1:13" x14ac:dyDescent="0.2">
      <c r="A133" s="6"/>
      <c r="B133" s="17"/>
      <c r="C133" s="17"/>
      <c r="D133" s="17"/>
      <c r="E133" s="16"/>
      <c r="F133" s="14"/>
      <c r="G133" s="14"/>
      <c r="H133" s="14"/>
      <c r="I133" s="15"/>
      <c r="J133" s="14"/>
      <c r="K133" s="14"/>
      <c r="L133" s="14"/>
      <c r="M133" s="14"/>
    </row>
    <row r="134" spans="1:13" x14ac:dyDescent="0.2">
      <c r="A134" s="6"/>
      <c r="B134" s="13"/>
      <c r="C134" s="13"/>
      <c r="D134" s="13"/>
      <c r="E134" s="12"/>
      <c r="F134" s="11"/>
      <c r="G134" s="11"/>
      <c r="H134" s="11"/>
      <c r="I134" s="8"/>
      <c r="J134" s="11"/>
      <c r="K134" s="11"/>
      <c r="L134" s="11"/>
      <c r="M134" s="11"/>
    </row>
    <row r="135" spans="1:13" x14ac:dyDescent="0.2">
      <c r="A135" s="6"/>
      <c r="F135" s="4"/>
      <c r="G135" s="4"/>
      <c r="H135" s="4"/>
      <c r="I135" s="5"/>
      <c r="J135" s="4"/>
      <c r="K135" s="4"/>
      <c r="L135" s="4"/>
      <c r="M135" s="4"/>
    </row>
    <row r="136" spans="1:13" x14ac:dyDescent="0.2">
      <c r="A136" s="6"/>
      <c r="F136" s="4"/>
      <c r="G136" s="4"/>
      <c r="H136" s="4"/>
      <c r="I136" s="5"/>
      <c r="J136" s="4"/>
      <c r="K136" s="4"/>
      <c r="L136" s="4"/>
      <c r="M136" s="4"/>
    </row>
    <row r="137" spans="1:13" x14ac:dyDescent="0.2">
      <c r="A137" s="6"/>
      <c r="F137" s="4"/>
      <c r="G137" s="4"/>
      <c r="H137" s="4"/>
      <c r="I137" s="5"/>
      <c r="J137" s="4"/>
      <c r="K137" s="4"/>
      <c r="L137" s="4"/>
      <c r="M137" s="4"/>
    </row>
    <row r="138" spans="1:13" x14ac:dyDescent="0.2">
      <c r="A138" s="6"/>
      <c r="F138" s="4"/>
      <c r="G138" s="4"/>
      <c r="H138" s="4"/>
      <c r="I138" s="5"/>
      <c r="J138" s="4"/>
      <c r="K138" s="4"/>
      <c r="L138" s="4"/>
      <c r="M138" s="4"/>
    </row>
    <row r="139" spans="1:13" x14ac:dyDescent="0.2">
      <c r="A139" s="6"/>
      <c r="F139" s="4"/>
      <c r="G139" s="4"/>
      <c r="H139" s="4"/>
      <c r="I139" s="5"/>
      <c r="J139" s="4"/>
      <c r="K139" s="4"/>
      <c r="L139" s="4"/>
      <c r="M139" s="4"/>
    </row>
    <row r="140" spans="1:13" x14ac:dyDescent="0.2">
      <c r="A140" s="6"/>
      <c r="F140" s="4"/>
      <c r="G140" s="4"/>
      <c r="H140" s="4"/>
      <c r="I140" s="5"/>
      <c r="J140" s="4"/>
      <c r="K140" s="4"/>
      <c r="L140" s="4"/>
      <c r="M140" s="4"/>
    </row>
    <row r="141" spans="1:13" x14ac:dyDescent="0.2">
      <c r="A141" s="6"/>
      <c r="F141" s="4"/>
      <c r="G141" s="4"/>
      <c r="H141" s="4"/>
      <c r="I141" s="5"/>
      <c r="J141" s="4"/>
      <c r="K141" s="4"/>
      <c r="L141" s="4"/>
      <c r="M141" s="4"/>
    </row>
    <row r="142" spans="1:13" x14ac:dyDescent="0.2">
      <c r="A142" s="6"/>
      <c r="F142" s="4"/>
      <c r="G142" s="4"/>
      <c r="H142" s="4"/>
      <c r="I142" s="5"/>
      <c r="J142" s="4"/>
      <c r="K142" s="4"/>
      <c r="L142" s="4"/>
      <c r="M142" s="4"/>
    </row>
    <row r="143" spans="1:13" x14ac:dyDescent="0.2">
      <c r="A143" s="6"/>
      <c r="F143" s="4"/>
      <c r="G143" s="4"/>
      <c r="H143" s="4"/>
      <c r="I143" s="5"/>
      <c r="J143" s="4"/>
      <c r="K143" s="4"/>
      <c r="L143" s="4"/>
      <c r="M143" s="4"/>
    </row>
    <row r="144" spans="1:13" x14ac:dyDescent="0.2">
      <c r="A144" s="6"/>
      <c r="F144" s="4"/>
      <c r="G144" s="4"/>
      <c r="H144" s="4"/>
      <c r="I144" s="5"/>
      <c r="J144" s="4"/>
      <c r="K144" s="4"/>
      <c r="L144" s="4"/>
      <c r="M144" s="4"/>
    </row>
    <row r="145" spans="1:13" x14ac:dyDescent="0.2">
      <c r="A145" s="6"/>
      <c r="F145" s="4"/>
      <c r="G145" s="4"/>
      <c r="H145" s="4"/>
      <c r="I145" s="5"/>
      <c r="J145" s="4"/>
      <c r="K145" s="4"/>
      <c r="L145" s="4"/>
      <c r="M145" s="4"/>
    </row>
    <row r="146" spans="1:13" x14ac:dyDescent="0.2">
      <c r="A146" s="6"/>
      <c r="F146" s="4"/>
      <c r="G146" s="4"/>
      <c r="H146" s="4"/>
      <c r="I146" s="5"/>
      <c r="J146" s="4"/>
      <c r="K146" s="4"/>
      <c r="L146" s="4"/>
      <c r="M146" s="4"/>
    </row>
    <row r="147" spans="1:13" x14ac:dyDescent="0.2">
      <c r="A147" s="6"/>
      <c r="F147" s="4"/>
      <c r="G147" s="4"/>
      <c r="H147" s="4"/>
      <c r="I147" s="5"/>
      <c r="J147" s="4"/>
      <c r="K147" s="4"/>
      <c r="L147" s="4"/>
      <c r="M147" s="4"/>
    </row>
    <row r="148" spans="1:13" x14ac:dyDescent="0.2">
      <c r="A148" s="6"/>
      <c r="F148" s="4"/>
      <c r="G148" s="4"/>
      <c r="H148" s="4"/>
      <c r="I148" s="5"/>
      <c r="J148" s="4"/>
      <c r="K148" s="4"/>
      <c r="L148" s="4"/>
      <c r="M148" s="4"/>
    </row>
    <row r="149" spans="1:13" x14ac:dyDescent="0.2">
      <c r="A149" s="6"/>
      <c r="F149" s="4"/>
      <c r="G149" s="4"/>
      <c r="H149" s="4"/>
      <c r="I149" s="5"/>
      <c r="J149" s="4"/>
      <c r="K149" s="4"/>
      <c r="L149" s="4"/>
      <c r="M149" s="4"/>
    </row>
    <row r="150" spans="1:13" x14ac:dyDescent="0.2">
      <c r="A150" s="6"/>
      <c r="F150" s="4"/>
      <c r="G150" s="4"/>
      <c r="H150" s="4"/>
      <c r="I150" s="5"/>
      <c r="J150" s="4"/>
      <c r="K150" s="4"/>
      <c r="L150" s="4"/>
      <c r="M150" s="4"/>
    </row>
    <row r="151" spans="1:13" x14ac:dyDescent="0.2">
      <c r="A151" s="6"/>
      <c r="F151" s="4"/>
      <c r="G151" s="4"/>
      <c r="H151" s="4"/>
      <c r="I151" s="5"/>
      <c r="J151" s="4"/>
      <c r="K151" s="4"/>
      <c r="L151" s="4"/>
      <c r="M151" s="4"/>
    </row>
    <row r="152" spans="1:13" x14ac:dyDescent="0.2">
      <c r="A152" s="6"/>
      <c r="F152" s="4"/>
      <c r="G152" s="4"/>
      <c r="H152" s="4"/>
      <c r="I152" s="5"/>
      <c r="J152" s="4"/>
      <c r="K152" s="4"/>
      <c r="L152" s="4"/>
      <c r="M152" s="4"/>
    </row>
    <row r="153" spans="1:13" x14ac:dyDescent="0.2">
      <c r="A153" s="6"/>
      <c r="F153" s="4"/>
      <c r="G153" s="4"/>
      <c r="H153" s="4"/>
      <c r="I153" s="5"/>
      <c r="J153" s="4"/>
      <c r="K153" s="4"/>
      <c r="L153" s="4"/>
      <c r="M153" s="4"/>
    </row>
    <row r="154" spans="1:13" x14ac:dyDescent="0.2">
      <c r="A154" s="6"/>
      <c r="F154" s="4"/>
      <c r="G154" s="4"/>
      <c r="H154" s="4"/>
      <c r="I154" s="5"/>
      <c r="J154" s="4"/>
      <c r="K154" s="4"/>
      <c r="L154" s="4"/>
      <c r="M154" s="4"/>
    </row>
    <row r="155" spans="1:13" x14ac:dyDescent="0.2">
      <c r="A155" s="6"/>
      <c r="F155" s="4"/>
      <c r="G155" s="4"/>
      <c r="H155" s="4"/>
      <c r="I155" s="5"/>
      <c r="J155" s="4"/>
      <c r="K155" s="4"/>
      <c r="L155" s="4"/>
      <c r="M155" s="4"/>
    </row>
    <row r="156" spans="1:13" x14ac:dyDescent="0.2">
      <c r="A156" s="6"/>
      <c r="F156" s="4"/>
      <c r="G156" s="4"/>
      <c r="H156" s="4"/>
      <c r="I156" s="5"/>
      <c r="J156" s="4"/>
      <c r="K156" s="4"/>
      <c r="L156" s="4"/>
      <c r="M156" s="4"/>
    </row>
    <row r="157" spans="1:13" x14ac:dyDescent="0.2">
      <c r="A157" s="6"/>
      <c r="F157" s="4"/>
      <c r="G157" s="4"/>
      <c r="H157" s="4"/>
      <c r="I157" s="5"/>
      <c r="J157" s="4"/>
      <c r="K157" s="4"/>
      <c r="L157" s="4"/>
      <c r="M157" s="4"/>
    </row>
    <row r="158" spans="1:13" x14ac:dyDescent="0.2">
      <c r="A158" s="6"/>
      <c r="F158" s="4"/>
      <c r="G158" s="4"/>
      <c r="H158" s="4"/>
      <c r="I158" s="5"/>
      <c r="J158" s="4"/>
      <c r="K158" s="4"/>
      <c r="L158" s="4"/>
      <c r="M158" s="4"/>
    </row>
    <row r="159" spans="1:13" x14ac:dyDescent="0.2">
      <c r="A159" s="6"/>
      <c r="F159" s="4"/>
      <c r="G159" s="4"/>
      <c r="H159" s="4"/>
      <c r="I159" s="5"/>
      <c r="J159" s="4"/>
      <c r="K159" s="4"/>
      <c r="L159" s="4"/>
      <c r="M159" s="4"/>
    </row>
    <row r="160" spans="1:13" x14ac:dyDescent="0.2">
      <c r="A160" s="6"/>
      <c r="F160" s="4"/>
      <c r="G160" s="4"/>
      <c r="H160" s="4"/>
      <c r="I160" s="5"/>
      <c r="J160" s="4"/>
      <c r="K160" s="4"/>
      <c r="L160" s="4"/>
      <c r="M160" s="4"/>
    </row>
    <row r="161" spans="1:13" x14ac:dyDescent="0.2">
      <c r="A161" s="6"/>
      <c r="F161" s="4"/>
      <c r="G161" s="4"/>
      <c r="H161" s="4"/>
      <c r="I161" s="5"/>
      <c r="J161" s="4"/>
      <c r="K161" s="4"/>
      <c r="L161" s="4"/>
      <c r="M161" s="4"/>
    </row>
    <row r="162" spans="1:13" x14ac:dyDescent="0.2">
      <c r="A162" s="6"/>
      <c r="F162" s="4"/>
      <c r="G162" s="4"/>
      <c r="H162" s="4"/>
      <c r="I162" s="5"/>
      <c r="J162" s="4"/>
      <c r="K162" s="4"/>
      <c r="L162" s="4"/>
      <c r="M162" s="4"/>
    </row>
    <row r="163" spans="1:13" x14ac:dyDescent="0.2">
      <c r="A163" s="6"/>
      <c r="F163" s="4"/>
      <c r="G163" s="4"/>
      <c r="H163" s="4"/>
      <c r="I163" s="5"/>
      <c r="J163" s="4"/>
      <c r="K163" s="4"/>
      <c r="L163" s="4"/>
      <c r="M163" s="4"/>
    </row>
    <row r="164" spans="1:13" x14ac:dyDescent="0.2">
      <c r="F164" s="4"/>
      <c r="G164" s="4"/>
      <c r="H164" s="4"/>
      <c r="I164" s="5"/>
      <c r="J164" s="4"/>
      <c r="K164" s="4"/>
      <c r="L164" s="4"/>
      <c r="M164" s="4"/>
    </row>
    <row r="165" spans="1:13" x14ac:dyDescent="0.2">
      <c r="F165" s="4"/>
      <c r="G165" s="4"/>
      <c r="H165" s="4"/>
      <c r="I165" s="5"/>
      <c r="J165" s="4"/>
      <c r="K165" s="4"/>
      <c r="L165" s="4"/>
      <c r="M165" s="4"/>
    </row>
    <row r="166" spans="1:13" x14ac:dyDescent="0.2">
      <c r="F166" s="4"/>
      <c r="G166" s="4"/>
      <c r="H166" s="4"/>
      <c r="I166" s="5"/>
      <c r="J166" s="4"/>
      <c r="K166" s="4"/>
      <c r="L166" s="4"/>
      <c r="M166" s="4"/>
    </row>
    <row r="167" spans="1:13" x14ac:dyDescent="0.2">
      <c r="F167" s="4"/>
      <c r="G167" s="4"/>
      <c r="H167" s="4"/>
      <c r="I167" s="5"/>
      <c r="J167" s="4"/>
      <c r="K167" s="4"/>
      <c r="L167" s="4"/>
      <c r="M167" s="4"/>
    </row>
    <row r="168" spans="1:13" x14ac:dyDescent="0.2">
      <c r="F168" s="4"/>
      <c r="G168" s="4"/>
      <c r="H168" s="4"/>
      <c r="I168" s="5"/>
      <c r="J168" s="4"/>
      <c r="K168" s="4"/>
      <c r="L168" s="4"/>
      <c r="M168" s="4"/>
    </row>
    <row r="169" spans="1:13" x14ac:dyDescent="0.2">
      <c r="F169" s="4"/>
      <c r="G169" s="4"/>
      <c r="H169" s="4"/>
      <c r="I169" s="5"/>
      <c r="J169" s="4"/>
      <c r="K169" s="4"/>
      <c r="L169" s="4"/>
      <c r="M169" s="4"/>
    </row>
    <row r="170" spans="1:13" x14ac:dyDescent="0.2">
      <c r="F170" s="4"/>
      <c r="G170" s="4"/>
      <c r="H170" s="4"/>
      <c r="I170" s="5"/>
      <c r="J170" s="4"/>
      <c r="K170" s="4"/>
      <c r="L170" s="4"/>
      <c r="M170" s="4"/>
    </row>
    <row r="171" spans="1:13" x14ac:dyDescent="0.2">
      <c r="F171" s="4"/>
      <c r="G171" s="4"/>
      <c r="H171" s="4"/>
      <c r="I171" s="5"/>
      <c r="J171" s="4"/>
      <c r="K171" s="4"/>
      <c r="L171" s="4"/>
      <c r="M171" s="4"/>
    </row>
    <row r="172" spans="1:13" x14ac:dyDescent="0.2">
      <c r="F172" s="4"/>
      <c r="G172" s="4"/>
      <c r="H172" s="4"/>
      <c r="I172" s="5"/>
      <c r="J172" s="4"/>
      <c r="K172" s="4"/>
      <c r="L172" s="4"/>
      <c r="M172" s="4"/>
    </row>
    <row r="173" spans="1:13" x14ac:dyDescent="0.2">
      <c r="F173" s="4"/>
      <c r="G173" s="4"/>
      <c r="H173" s="4"/>
      <c r="I173" s="5"/>
      <c r="J173" s="4"/>
      <c r="K173" s="4"/>
      <c r="L173" s="4"/>
      <c r="M173" s="4"/>
    </row>
    <row r="174" spans="1:13" x14ac:dyDescent="0.2">
      <c r="F174" s="4"/>
      <c r="G174" s="4"/>
      <c r="H174" s="4"/>
      <c r="I174" s="5"/>
      <c r="J174" s="4"/>
      <c r="K174" s="4"/>
      <c r="L174" s="4"/>
      <c r="M174" s="4"/>
    </row>
    <row r="175" spans="1:13" x14ac:dyDescent="0.2">
      <c r="F175" s="4"/>
      <c r="G175" s="4"/>
      <c r="H175" s="4"/>
      <c r="I175" s="5"/>
      <c r="J175" s="4"/>
      <c r="K175" s="4"/>
      <c r="L175" s="4"/>
      <c r="M175" s="4"/>
    </row>
    <row r="176" spans="1:13" x14ac:dyDescent="0.2">
      <c r="F176" s="4"/>
      <c r="G176" s="4"/>
      <c r="H176" s="4"/>
      <c r="I176" s="5"/>
      <c r="J176" s="4"/>
      <c r="K176" s="4"/>
      <c r="L176" s="4"/>
      <c r="M176" s="4"/>
    </row>
    <row r="177" spans="6:13" x14ac:dyDescent="0.2">
      <c r="F177" s="4"/>
      <c r="G177" s="4"/>
      <c r="H177" s="4"/>
      <c r="I177" s="5"/>
      <c r="J177" s="4"/>
      <c r="K177" s="4"/>
      <c r="L177" s="4"/>
      <c r="M177" s="4"/>
    </row>
    <row r="178" spans="6:13" x14ac:dyDescent="0.2">
      <c r="F178" s="4"/>
      <c r="G178" s="4"/>
      <c r="H178" s="4"/>
      <c r="I178" s="5"/>
      <c r="J178" s="4"/>
      <c r="K178" s="4"/>
      <c r="L178" s="4"/>
      <c r="M178" s="4"/>
    </row>
    <row r="179" spans="6:13" x14ac:dyDescent="0.2">
      <c r="F179" s="4"/>
      <c r="G179" s="4"/>
      <c r="H179" s="4"/>
      <c r="I179" s="5"/>
      <c r="J179" s="4"/>
      <c r="K179" s="4"/>
      <c r="L179" s="4"/>
      <c r="M179" s="4"/>
    </row>
    <row r="180" spans="6:13" x14ac:dyDescent="0.2">
      <c r="F180" s="4"/>
      <c r="G180" s="4"/>
      <c r="H180" s="4"/>
      <c r="I180" s="5"/>
      <c r="J180" s="4"/>
      <c r="K180" s="4"/>
      <c r="L180" s="4"/>
      <c r="M180" s="4"/>
    </row>
    <row r="181" spans="6:13" x14ac:dyDescent="0.2">
      <c r="F181" s="4"/>
      <c r="G181" s="4"/>
      <c r="H181" s="4"/>
      <c r="I181" s="5"/>
      <c r="J181" s="4"/>
      <c r="K181" s="4"/>
      <c r="L181" s="4"/>
      <c r="M181" s="4"/>
    </row>
    <row r="182" spans="6:13" x14ac:dyDescent="0.2">
      <c r="F182" s="4"/>
      <c r="G182" s="4"/>
      <c r="H182" s="4"/>
      <c r="I182" s="5"/>
      <c r="J182" s="4"/>
      <c r="K182" s="4"/>
      <c r="L182" s="4"/>
      <c r="M182" s="4"/>
    </row>
    <row r="183" spans="6:13" x14ac:dyDescent="0.2">
      <c r="F183" s="4"/>
      <c r="G183" s="4"/>
      <c r="H183" s="4"/>
      <c r="I183" s="5"/>
      <c r="J183" s="4"/>
      <c r="K183" s="4"/>
      <c r="L183" s="4"/>
      <c r="M183" s="4"/>
    </row>
    <row r="184" spans="6:13" x14ac:dyDescent="0.2">
      <c r="F184" s="4"/>
      <c r="G184" s="4"/>
      <c r="H184" s="4"/>
      <c r="I184" s="5"/>
      <c r="J184" s="4"/>
      <c r="K184" s="4"/>
      <c r="L184" s="4"/>
      <c r="M184" s="4"/>
    </row>
    <row r="185" spans="6:13" x14ac:dyDescent="0.2">
      <c r="F185" s="4"/>
      <c r="G185" s="4"/>
      <c r="H185" s="4"/>
      <c r="I185" s="5"/>
      <c r="J185" s="4"/>
      <c r="K185" s="4"/>
      <c r="L185" s="4"/>
      <c r="M185" s="4"/>
    </row>
    <row r="186" spans="6:13" x14ac:dyDescent="0.2">
      <c r="F186" s="4"/>
      <c r="G186" s="4"/>
      <c r="H186" s="4"/>
      <c r="I186" s="5"/>
      <c r="J186" s="4"/>
      <c r="K186" s="4"/>
      <c r="L186" s="4"/>
      <c r="M186" s="4"/>
    </row>
    <row r="187" spans="6:13" x14ac:dyDescent="0.2">
      <c r="F187" s="4"/>
      <c r="G187" s="4"/>
      <c r="H187" s="4"/>
      <c r="I187" s="5"/>
      <c r="J187" s="4"/>
      <c r="K187" s="4"/>
      <c r="L187" s="4"/>
      <c r="M187" s="4"/>
    </row>
    <row r="188" spans="6:13" x14ac:dyDescent="0.2">
      <c r="F188" s="4"/>
      <c r="G188" s="4"/>
      <c r="H188" s="4"/>
      <c r="I188" s="5"/>
      <c r="J188" s="4"/>
      <c r="K188" s="4"/>
      <c r="L188" s="4"/>
      <c r="M188" s="4"/>
    </row>
    <row r="189" spans="6:13" x14ac:dyDescent="0.2">
      <c r="F189" s="4"/>
      <c r="G189" s="4"/>
      <c r="H189" s="4"/>
      <c r="I189" s="5"/>
      <c r="J189" s="4"/>
      <c r="K189" s="4"/>
      <c r="L189" s="4"/>
      <c r="M189" s="4"/>
    </row>
    <row r="190" spans="6:13" x14ac:dyDescent="0.2">
      <c r="F190" s="4"/>
      <c r="G190" s="4"/>
      <c r="H190" s="4"/>
      <c r="I190" s="5"/>
      <c r="J190" s="4"/>
      <c r="K190" s="4"/>
      <c r="L190" s="4"/>
      <c r="M190" s="4"/>
    </row>
    <row r="191" spans="6:13" x14ac:dyDescent="0.2">
      <c r="F191" s="4"/>
      <c r="G191" s="4"/>
      <c r="H191" s="4"/>
      <c r="I191" s="5"/>
      <c r="J191" s="4"/>
      <c r="K191" s="4"/>
      <c r="L191" s="4"/>
      <c r="M191" s="4"/>
    </row>
    <row r="192" spans="6:13" x14ac:dyDescent="0.2">
      <c r="F192" s="4"/>
      <c r="G192" s="4"/>
      <c r="H192" s="4"/>
      <c r="I192" s="5"/>
      <c r="J192" s="4"/>
      <c r="K192" s="4"/>
      <c r="L192" s="4"/>
      <c r="M192" s="4"/>
    </row>
    <row r="193" spans="6:13" x14ac:dyDescent="0.2">
      <c r="F193" s="4"/>
      <c r="G193" s="4"/>
      <c r="H193" s="4"/>
      <c r="I193" s="5"/>
      <c r="J193" s="4"/>
      <c r="K193" s="4"/>
      <c r="L193" s="4"/>
      <c r="M193" s="4"/>
    </row>
    <row r="194" spans="6:13" x14ac:dyDescent="0.2">
      <c r="F194" s="4"/>
      <c r="G194" s="4"/>
      <c r="H194" s="4"/>
      <c r="I194" s="5"/>
      <c r="J194" s="4"/>
      <c r="K194" s="4"/>
      <c r="L194" s="4"/>
      <c r="M194" s="4"/>
    </row>
    <row r="195" spans="6:13" x14ac:dyDescent="0.2">
      <c r="F195" s="4"/>
      <c r="G195" s="4"/>
      <c r="H195" s="4"/>
      <c r="I195" s="5"/>
      <c r="J195" s="4"/>
      <c r="K195" s="4"/>
      <c r="L195" s="4"/>
      <c r="M195" s="4"/>
    </row>
    <row r="196" spans="6:13" x14ac:dyDescent="0.2">
      <c r="F196" s="4"/>
      <c r="G196" s="4"/>
      <c r="H196" s="4"/>
      <c r="I196" s="5"/>
      <c r="J196" s="4"/>
      <c r="K196" s="4"/>
      <c r="L196" s="4"/>
      <c r="M196" s="4"/>
    </row>
    <row r="197" spans="6:13" x14ac:dyDescent="0.2">
      <c r="F197" s="4"/>
      <c r="G197" s="4"/>
      <c r="H197" s="4"/>
      <c r="I197" s="5"/>
      <c r="J197" s="4"/>
      <c r="K197" s="4"/>
      <c r="L197" s="4"/>
      <c r="M197" s="4"/>
    </row>
    <row r="198" spans="6:13" x14ac:dyDescent="0.2">
      <c r="F198" s="4"/>
      <c r="G198" s="4"/>
      <c r="H198" s="4"/>
      <c r="I198" s="5"/>
      <c r="J198" s="4"/>
      <c r="K198" s="4"/>
      <c r="L198" s="4"/>
      <c r="M198" s="4"/>
    </row>
    <row r="199" spans="6:13" x14ac:dyDescent="0.2">
      <c r="F199" s="4"/>
      <c r="G199" s="4"/>
      <c r="H199" s="4"/>
      <c r="I199" s="5"/>
      <c r="J199" s="4"/>
      <c r="K199" s="4"/>
      <c r="L199" s="4"/>
      <c r="M199" s="4"/>
    </row>
    <row r="200" spans="6:13" x14ac:dyDescent="0.2">
      <c r="F200" s="4"/>
      <c r="G200" s="4"/>
      <c r="H200" s="4"/>
      <c r="I200" s="5"/>
      <c r="J200" s="4"/>
      <c r="K200" s="4"/>
      <c r="L200" s="4"/>
      <c r="M200" s="4"/>
    </row>
    <row r="201" spans="6:13" x14ac:dyDescent="0.2">
      <c r="F201" s="4"/>
      <c r="G201" s="4"/>
      <c r="H201" s="4"/>
      <c r="I201" s="5"/>
      <c r="J201" s="4"/>
      <c r="K201" s="4"/>
      <c r="L201" s="4"/>
      <c r="M201" s="4"/>
    </row>
    <row r="202" spans="6:13" x14ac:dyDescent="0.2">
      <c r="F202" s="4"/>
      <c r="G202" s="4"/>
      <c r="H202" s="4"/>
      <c r="I202" s="5"/>
      <c r="J202" s="4"/>
      <c r="K202" s="4"/>
      <c r="L202" s="4"/>
      <c r="M202" s="4"/>
    </row>
    <row r="203" spans="6:13" x14ac:dyDescent="0.2">
      <c r="F203" s="4"/>
      <c r="G203" s="4"/>
      <c r="H203" s="4"/>
      <c r="I203" s="5"/>
      <c r="J203" s="4"/>
      <c r="K203" s="4"/>
      <c r="L203" s="4"/>
      <c r="M203" s="4"/>
    </row>
    <row r="204" spans="6:13" x14ac:dyDescent="0.2">
      <c r="F204" s="4"/>
      <c r="G204" s="4"/>
      <c r="H204" s="4"/>
      <c r="I204" s="5"/>
      <c r="J204" s="4"/>
      <c r="K204" s="4"/>
      <c r="L204" s="4"/>
      <c r="M204" s="4"/>
    </row>
    <row r="205" spans="6:13" x14ac:dyDescent="0.2">
      <c r="F205" s="4"/>
      <c r="G205" s="4"/>
      <c r="H205" s="4"/>
      <c r="I205" s="5"/>
      <c r="J205" s="4"/>
      <c r="K205" s="4"/>
      <c r="L205" s="4"/>
      <c r="M205" s="4"/>
    </row>
    <row r="206" spans="6:13" x14ac:dyDescent="0.2">
      <c r="F206" s="4"/>
      <c r="G206" s="4"/>
      <c r="H206" s="4"/>
      <c r="I206" s="5"/>
      <c r="J206" s="4"/>
      <c r="K206" s="4"/>
      <c r="L206" s="4"/>
      <c r="M206" s="4"/>
    </row>
    <row r="207" spans="6:13" x14ac:dyDescent="0.2">
      <c r="F207" s="4"/>
      <c r="G207" s="4"/>
      <c r="H207" s="4"/>
      <c r="I207" s="5"/>
      <c r="J207" s="4"/>
      <c r="K207" s="4"/>
      <c r="L207" s="4"/>
      <c r="M207" s="4"/>
    </row>
    <row r="208" spans="6:13" x14ac:dyDescent="0.2">
      <c r="F208" s="4"/>
      <c r="G208" s="4"/>
      <c r="H208" s="4"/>
      <c r="I208" s="5"/>
      <c r="J208" s="4"/>
      <c r="K208" s="4"/>
      <c r="L208" s="4"/>
      <c r="M208" s="4"/>
    </row>
    <row r="209" spans="6:13" x14ac:dyDescent="0.2">
      <c r="F209" s="4"/>
      <c r="G209" s="4"/>
      <c r="H209" s="4"/>
      <c r="I209" s="5"/>
      <c r="J209" s="4"/>
      <c r="K209" s="4"/>
      <c r="L209" s="4"/>
      <c r="M209" s="4"/>
    </row>
    <row r="210" spans="6:13" x14ac:dyDescent="0.2">
      <c r="F210" s="4"/>
      <c r="G210" s="4"/>
      <c r="H210" s="4"/>
      <c r="I210" s="5"/>
      <c r="J210" s="4"/>
      <c r="K210" s="4"/>
      <c r="L210" s="4"/>
      <c r="M210" s="4"/>
    </row>
    <row r="211" spans="6:13" x14ac:dyDescent="0.2">
      <c r="F211" s="4"/>
      <c r="G211" s="4"/>
      <c r="H211" s="4"/>
      <c r="I211" s="5"/>
      <c r="J211" s="4"/>
      <c r="K211" s="4"/>
      <c r="L211" s="4"/>
      <c r="M211" s="4"/>
    </row>
    <row r="212" spans="6:13" x14ac:dyDescent="0.2">
      <c r="F212" s="4"/>
      <c r="G212" s="4"/>
      <c r="H212" s="4"/>
      <c r="I212" s="5"/>
      <c r="J212" s="4"/>
      <c r="K212" s="4"/>
      <c r="L212" s="4"/>
      <c r="M212" s="4"/>
    </row>
    <row r="213" spans="6:13" x14ac:dyDescent="0.2">
      <c r="F213" s="4"/>
      <c r="G213" s="4"/>
      <c r="H213" s="4"/>
      <c r="I213" s="5"/>
      <c r="J213" s="4"/>
      <c r="K213" s="4"/>
      <c r="L213" s="4"/>
      <c r="M213" s="4"/>
    </row>
    <row r="214" spans="6:13" x14ac:dyDescent="0.2">
      <c r="F214" s="4"/>
      <c r="G214" s="4"/>
      <c r="H214" s="4"/>
      <c r="I214" s="5"/>
      <c r="J214" s="4"/>
      <c r="K214" s="4"/>
      <c r="L214" s="4"/>
      <c r="M214" s="4"/>
    </row>
    <row r="215" spans="6:13" x14ac:dyDescent="0.2">
      <c r="F215" s="4"/>
      <c r="G215" s="4"/>
      <c r="H215" s="4"/>
      <c r="I215" s="5"/>
      <c r="J215" s="4"/>
      <c r="K215" s="4"/>
      <c r="L215" s="4"/>
      <c r="M215" s="4"/>
    </row>
    <row r="216" spans="6:13" x14ac:dyDescent="0.2">
      <c r="F216" s="4"/>
      <c r="G216" s="4"/>
      <c r="H216" s="4"/>
      <c r="I216" s="5"/>
      <c r="J216" s="4"/>
      <c r="K216" s="4"/>
      <c r="L216" s="4"/>
      <c r="M216" s="4"/>
    </row>
    <row r="217" spans="6:13" x14ac:dyDescent="0.2">
      <c r="F217" s="4"/>
      <c r="G217" s="4"/>
      <c r="H217" s="4"/>
      <c r="I217" s="5"/>
      <c r="J217" s="4"/>
      <c r="K217" s="4"/>
      <c r="L217" s="4"/>
      <c r="M217" s="4"/>
    </row>
    <row r="218" spans="6:13" x14ac:dyDescent="0.2">
      <c r="F218" s="4"/>
      <c r="G218" s="4"/>
      <c r="H218" s="4"/>
      <c r="I218" s="5"/>
      <c r="J218" s="4"/>
      <c r="K218" s="4"/>
      <c r="L218" s="4"/>
      <c r="M218" s="4"/>
    </row>
    <row r="219" spans="6:13" x14ac:dyDescent="0.2">
      <c r="F219" s="4"/>
      <c r="G219" s="4"/>
      <c r="H219" s="4"/>
      <c r="I219" s="5"/>
      <c r="J219" s="4"/>
      <c r="K219" s="4"/>
      <c r="L219" s="4"/>
      <c r="M219" s="4"/>
    </row>
    <row r="220" spans="6:13" x14ac:dyDescent="0.2">
      <c r="F220" s="4"/>
      <c r="G220" s="4"/>
      <c r="H220" s="4"/>
      <c r="I220" s="5"/>
      <c r="J220" s="4"/>
      <c r="K220" s="4"/>
      <c r="L220" s="4"/>
      <c r="M220" s="4"/>
    </row>
    <row r="221" spans="6:13" x14ac:dyDescent="0.2">
      <c r="F221" s="4"/>
      <c r="G221" s="4"/>
      <c r="H221" s="4"/>
      <c r="I221" s="5"/>
      <c r="J221" s="4"/>
      <c r="K221" s="4"/>
      <c r="L221" s="4"/>
      <c r="M221" s="4"/>
    </row>
    <row r="222" spans="6:13" x14ac:dyDescent="0.2">
      <c r="F222" s="4"/>
      <c r="G222" s="4"/>
      <c r="H222" s="4"/>
      <c r="I222" s="5"/>
      <c r="J222" s="4"/>
      <c r="K222" s="4"/>
      <c r="L222" s="4"/>
      <c r="M222" s="4"/>
    </row>
    <row r="223" spans="6:13" x14ac:dyDescent="0.2">
      <c r="F223" s="4"/>
      <c r="G223" s="4"/>
      <c r="H223" s="4"/>
      <c r="I223" s="5"/>
      <c r="J223" s="4"/>
      <c r="K223" s="4"/>
      <c r="L223" s="4"/>
      <c r="M223" s="4"/>
    </row>
    <row r="224" spans="6:13" x14ac:dyDescent="0.2">
      <c r="F224" s="4"/>
      <c r="G224" s="4"/>
      <c r="H224" s="4"/>
      <c r="I224" s="5"/>
      <c r="J224" s="4"/>
      <c r="K224" s="4"/>
      <c r="L224" s="4"/>
      <c r="M224" s="4"/>
    </row>
    <row r="225" spans="6:13" x14ac:dyDescent="0.2">
      <c r="F225" s="4"/>
      <c r="G225" s="4"/>
      <c r="H225" s="4"/>
      <c r="I225" s="5"/>
      <c r="J225" s="4"/>
      <c r="K225" s="4"/>
      <c r="L225" s="4"/>
      <c r="M225" s="4"/>
    </row>
    <row r="226" spans="6:13" x14ac:dyDescent="0.2">
      <c r="F226" s="4"/>
      <c r="G226" s="4"/>
      <c r="H226" s="4"/>
      <c r="I226" s="5"/>
      <c r="J226" s="4"/>
      <c r="K226" s="4"/>
      <c r="L226" s="4"/>
      <c r="M226" s="4"/>
    </row>
    <row r="227" spans="6:13" x14ac:dyDescent="0.2">
      <c r="F227" s="4"/>
      <c r="G227" s="4"/>
      <c r="H227" s="4"/>
      <c r="I227" s="5"/>
      <c r="J227" s="4"/>
      <c r="K227" s="4"/>
      <c r="L227" s="4"/>
      <c r="M227" s="4"/>
    </row>
    <row r="228" spans="6:13" x14ac:dyDescent="0.2">
      <c r="F228" s="4"/>
      <c r="G228" s="4"/>
      <c r="H228" s="4"/>
      <c r="I228" s="5"/>
      <c r="J228" s="4"/>
      <c r="K228" s="4"/>
      <c r="L228" s="4"/>
      <c r="M228" s="4"/>
    </row>
    <row r="229" spans="6:13" x14ac:dyDescent="0.2">
      <c r="F229" s="4"/>
      <c r="G229" s="4"/>
      <c r="H229" s="4"/>
      <c r="I229" s="5"/>
      <c r="J229" s="4"/>
      <c r="K229" s="4"/>
      <c r="L229" s="4"/>
      <c r="M229" s="4"/>
    </row>
    <row r="230" spans="6:13" x14ac:dyDescent="0.2">
      <c r="F230" s="4"/>
      <c r="G230" s="4"/>
      <c r="H230" s="4"/>
      <c r="I230" s="5"/>
      <c r="J230" s="4"/>
      <c r="K230" s="4"/>
      <c r="L230" s="4"/>
      <c r="M230" s="4"/>
    </row>
    <row r="231" spans="6:13" x14ac:dyDescent="0.2">
      <c r="F231" s="4"/>
      <c r="G231" s="4"/>
      <c r="H231" s="4"/>
      <c r="I231" s="5"/>
      <c r="J231" s="4"/>
      <c r="K231" s="4"/>
      <c r="L231" s="4"/>
      <c r="M231" s="4"/>
    </row>
    <row r="232" spans="6:13" x14ac:dyDescent="0.2">
      <c r="F232" s="4"/>
      <c r="G232" s="4"/>
      <c r="H232" s="4"/>
      <c r="I232" s="5"/>
      <c r="J232" s="4"/>
      <c r="K232" s="4"/>
      <c r="L232" s="4"/>
      <c r="M232" s="4"/>
    </row>
    <row r="233" spans="6:13" x14ac:dyDescent="0.2">
      <c r="F233" s="4"/>
      <c r="G233" s="4"/>
      <c r="H233" s="4"/>
      <c r="I233" s="5"/>
      <c r="J233" s="4"/>
      <c r="K233" s="4"/>
      <c r="L233" s="4"/>
      <c r="M233" s="4"/>
    </row>
    <row r="234" spans="6:13" x14ac:dyDescent="0.2">
      <c r="F234" s="4"/>
      <c r="G234" s="4"/>
      <c r="H234" s="4"/>
      <c r="I234" s="5"/>
      <c r="J234" s="4"/>
      <c r="K234" s="4"/>
      <c r="L234" s="4"/>
      <c r="M234" s="4"/>
    </row>
    <row r="235" spans="6:13" x14ac:dyDescent="0.2">
      <c r="F235" s="4"/>
      <c r="G235" s="4"/>
      <c r="H235" s="4"/>
      <c r="I235" s="5"/>
      <c r="J235" s="4"/>
      <c r="K235" s="4"/>
      <c r="L235" s="4"/>
      <c r="M235" s="4"/>
    </row>
    <row r="236" spans="6:13" x14ac:dyDescent="0.2">
      <c r="F236" s="4"/>
      <c r="G236" s="4"/>
      <c r="H236" s="4"/>
      <c r="I236" s="5"/>
      <c r="J236" s="4"/>
      <c r="K236" s="4"/>
      <c r="L236" s="4"/>
      <c r="M236" s="4"/>
    </row>
    <row r="237" spans="6:13" x14ac:dyDescent="0.2">
      <c r="F237" s="4"/>
      <c r="G237" s="4"/>
      <c r="H237" s="4"/>
      <c r="I237" s="5"/>
      <c r="J237" s="4"/>
      <c r="K237" s="4"/>
      <c r="L237" s="4"/>
      <c r="M237" s="4"/>
    </row>
    <row r="238" spans="6:13" x14ac:dyDescent="0.2">
      <c r="F238" s="4"/>
      <c r="G238" s="4"/>
      <c r="H238" s="4"/>
      <c r="I238" s="5"/>
      <c r="J238" s="4"/>
      <c r="K238" s="4"/>
      <c r="L238" s="4"/>
      <c r="M238" s="4"/>
    </row>
    <row r="239" spans="6:13" x14ac:dyDescent="0.2">
      <c r="F239" s="4"/>
      <c r="G239" s="4"/>
      <c r="H239" s="4"/>
      <c r="I239" s="5"/>
      <c r="J239" s="4"/>
      <c r="K239" s="4"/>
      <c r="L239" s="4"/>
      <c r="M239" s="4"/>
    </row>
    <row r="240" spans="6:13" x14ac:dyDescent="0.2">
      <c r="F240" s="4"/>
      <c r="G240" s="4"/>
      <c r="H240" s="4"/>
      <c r="I240" s="5"/>
      <c r="J240" s="4"/>
      <c r="K240" s="4"/>
      <c r="L240" s="4"/>
      <c r="M240" s="4"/>
    </row>
    <row r="241" spans="6:13" x14ac:dyDescent="0.2">
      <c r="F241" s="4"/>
      <c r="G241" s="4"/>
      <c r="H241" s="4"/>
      <c r="I241" s="5"/>
      <c r="J241" s="4"/>
      <c r="K241" s="4"/>
      <c r="L241" s="4"/>
      <c r="M241" s="4"/>
    </row>
    <row r="242" spans="6:13" x14ac:dyDescent="0.2">
      <c r="F242" s="4"/>
      <c r="G242" s="4"/>
      <c r="H242" s="4"/>
      <c r="I242" s="5"/>
      <c r="J242" s="4"/>
      <c r="K242" s="4"/>
      <c r="L242" s="4"/>
      <c r="M242" s="4"/>
    </row>
    <row r="243" spans="6:13" x14ac:dyDescent="0.2">
      <c r="F243" s="4"/>
      <c r="G243" s="4"/>
      <c r="H243" s="4"/>
      <c r="I243" s="5"/>
      <c r="J243" s="4"/>
      <c r="K243" s="4"/>
      <c r="L243" s="4"/>
      <c r="M243" s="4"/>
    </row>
    <row r="244" spans="6:13" x14ac:dyDescent="0.2">
      <c r="F244" s="4"/>
      <c r="G244" s="4"/>
      <c r="H244" s="4"/>
      <c r="I244" s="5"/>
      <c r="J244" s="4"/>
      <c r="K244" s="4"/>
      <c r="L244" s="4"/>
      <c r="M244" s="4"/>
    </row>
    <row r="245" spans="6:13" x14ac:dyDescent="0.2">
      <c r="F245" s="4"/>
      <c r="G245" s="4"/>
      <c r="H245" s="4"/>
      <c r="I245" s="5"/>
      <c r="J245" s="4"/>
      <c r="K245" s="4"/>
      <c r="L245" s="4"/>
      <c r="M245" s="4"/>
    </row>
    <row r="246" spans="6:13" x14ac:dyDescent="0.2">
      <c r="F246" s="4"/>
      <c r="G246" s="4"/>
      <c r="H246" s="4"/>
      <c r="I246" s="5"/>
      <c r="J246" s="4"/>
      <c r="K246" s="4"/>
      <c r="L246" s="4"/>
      <c r="M246" s="4"/>
    </row>
    <row r="247" spans="6:13" x14ac:dyDescent="0.2">
      <c r="F247" s="4"/>
      <c r="G247" s="4"/>
      <c r="H247" s="4"/>
      <c r="I247" s="5"/>
      <c r="J247" s="4"/>
      <c r="K247" s="4"/>
      <c r="L247" s="4"/>
      <c r="M247" s="4"/>
    </row>
    <row r="248" spans="6:13" x14ac:dyDescent="0.2">
      <c r="F248" s="4"/>
      <c r="G248" s="4"/>
      <c r="H248" s="4"/>
      <c r="I248" s="5"/>
      <c r="J248" s="4"/>
      <c r="K248" s="4"/>
      <c r="L248" s="4"/>
      <c r="M248" s="4"/>
    </row>
    <row r="249" spans="6:13" x14ac:dyDescent="0.2">
      <c r="F249" s="4"/>
      <c r="G249" s="4"/>
      <c r="H249" s="4"/>
      <c r="I249" s="5"/>
      <c r="J249" s="4"/>
      <c r="K249" s="4"/>
      <c r="L249" s="4"/>
      <c r="M249" s="4"/>
    </row>
    <row r="250" spans="6:13" x14ac:dyDescent="0.2">
      <c r="F250" s="4"/>
      <c r="G250" s="4"/>
      <c r="H250" s="4"/>
      <c r="I250" s="5"/>
      <c r="J250" s="4"/>
      <c r="K250" s="4"/>
      <c r="L250" s="4"/>
      <c r="M250" s="4"/>
    </row>
    <row r="251" spans="6:13" x14ac:dyDescent="0.2">
      <c r="F251" s="4"/>
      <c r="G251" s="4"/>
      <c r="H251" s="4"/>
      <c r="I251" s="5"/>
      <c r="J251" s="4"/>
      <c r="K251" s="4"/>
      <c r="L251" s="4"/>
      <c r="M251" s="4"/>
    </row>
    <row r="252" spans="6:13" x14ac:dyDescent="0.2">
      <c r="F252" s="4"/>
      <c r="G252" s="4"/>
      <c r="H252" s="4"/>
      <c r="I252" s="5"/>
      <c r="J252" s="4"/>
      <c r="K252" s="4"/>
      <c r="L252" s="4"/>
      <c r="M252" s="4"/>
    </row>
    <row r="253" spans="6:13" x14ac:dyDescent="0.2">
      <c r="F253" s="4"/>
      <c r="G253" s="4"/>
      <c r="H253" s="4"/>
      <c r="I253" s="5"/>
      <c r="J253" s="4"/>
      <c r="K253" s="4"/>
      <c r="L253" s="4"/>
      <c r="M253" s="4"/>
    </row>
    <row r="254" spans="6:13" x14ac:dyDescent="0.2">
      <c r="F254" s="4"/>
      <c r="G254" s="4"/>
      <c r="H254" s="4"/>
      <c r="I254" s="5"/>
      <c r="J254" s="4"/>
      <c r="K254" s="4"/>
      <c r="L254" s="4"/>
      <c r="M254" s="4"/>
    </row>
    <row r="255" spans="6:13" x14ac:dyDescent="0.2">
      <c r="F255" s="4"/>
      <c r="G255" s="4"/>
      <c r="H255" s="4"/>
      <c r="I255" s="5"/>
      <c r="J255" s="4"/>
      <c r="K255" s="4"/>
      <c r="L255" s="4"/>
      <c r="M255" s="4"/>
    </row>
    <row r="256" spans="6:13" x14ac:dyDescent="0.2">
      <c r="F256" s="4"/>
      <c r="G256" s="4"/>
      <c r="H256" s="4"/>
      <c r="I256" s="5"/>
      <c r="J256" s="4"/>
      <c r="K256" s="4"/>
      <c r="L256" s="4"/>
      <c r="M256" s="4"/>
    </row>
    <row r="257" spans="6:13" x14ac:dyDescent="0.2">
      <c r="F257" s="4"/>
      <c r="G257" s="4"/>
      <c r="H257" s="4"/>
      <c r="I257" s="5"/>
      <c r="J257" s="4"/>
      <c r="K257" s="4"/>
      <c r="L257" s="4"/>
      <c r="M257" s="4"/>
    </row>
    <row r="258" spans="6:13" x14ac:dyDescent="0.2">
      <c r="F258" s="4"/>
      <c r="G258" s="4"/>
      <c r="H258" s="4"/>
      <c r="I258" s="5"/>
      <c r="J258" s="4"/>
      <c r="K258" s="4"/>
      <c r="L258" s="4"/>
      <c r="M258" s="4"/>
    </row>
    <row r="259" spans="6:13" x14ac:dyDescent="0.2">
      <c r="F259" s="4"/>
      <c r="G259" s="4"/>
      <c r="H259" s="4"/>
      <c r="I259" s="5"/>
      <c r="J259" s="4"/>
      <c r="K259" s="4"/>
      <c r="L259" s="4"/>
      <c r="M259" s="4"/>
    </row>
    <row r="260" spans="6:13" x14ac:dyDescent="0.2">
      <c r="F260" s="4"/>
      <c r="G260" s="4"/>
      <c r="H260" s="4"/>
      <c r="I260" s="5"/>
      <c r="J260" s="4"/>
      <c r="K260" s="4"/>
      <c r="L260" s="4"/>
      <c r="M260" s="4"/>
    </row>
    <row r="261" spans="6:13" x14ac:dyDescent="0.2">
      <c r="F261" s="4"/>
      <c r="G261" s="4"/>
      <c r="H261" s="4"/>
      <c r="I261" s="5"/>
      <c r="J261" s="4"/>
      <c r="K261" s="4"/>
      <c r="L261" s="4"/>
      <c r="M261" s="4"/>
    </row>
    <row r="262" spans="6:13" x14ac:dyDescent="0.2">
      <c r="F262" s="4"/>
      <c r="G262" s="4"/>
      <c r="H262" s="4"/>
      <c r="I262" s="5"/>
      <c r="J262" s="4"/>
      <c r="K262" s="4"/>
      <c r="L262" s="4"/>
      <c r="M262" s="4"/>
    </row>
    <row r="263" spans="6:13" x14ac:dyDescent="0.2">
      <c r="F263" s="4"/>
      <c r="G263" s="4"/>
      <c r="H263" s="4"/>
      <c r="I263" s="5"/>
      <c r="J263" s="4"/>
      <c r="K263" s="4"/>
      <c r="L263" s="4"/>
      <c r="M263" s="4"/>
    </row>
    <row r="264" spans="6:13" x14ac:dyDescent="0.2">
      <c r="F264" s="4"/>
      <c r="G264" s="4"/>
      <c r="H264" s="4"/>
      <c r="I264" s="5"/>
      <c r="J264" s="4"/>
      <c r="K264" s="4"/>
      <c r="L264" s="4"/>
      <c r="M264" s="4"/>
    </row>
    <row r="265" spans="6:13" x14ac:dyDescent="0.2">
      <c r="F265" s="4"/>
      <c r="G265" s="4"/>
      <c r="H265" s="4"/>
      <c r="I265" s="5"/>
      <c r="J265" s="4"/>
      <c r="K265" s="4"/>
      <c r="L265" s="4"/>
      <c r="M265" s="4"/>
    </row>
    <row r="266" spans="6:13" x14ac:dyDescent="0.2">
      <c r="F266" s="4"/>
      <c r="G266" s="4"/>
      <c r="H266" s="4"/>
      <c r="I266" s="5"/>
      <c r="J266" s="4"/>
      <c r="K266" s="4"/>
      <c r="L266" s="4"/>
      <c r="M266" s="4"/>
    </row>
    <row r="267" spans="6:13" x14ac:dyDescent="0.2">
      <c r="F267" s="4"/>
      <c r="G267" s="4"/>
      <c r="H267" s="4"/>
      <c r="I267" s="5"/>
      <c r="J267" s="4"/>
      <c r="K267" s="4"/>
      <c r="L267" s="4"/>
      <c r="M267" s="4"/>
    </row>
    <row r="268" spans="6:13" x14ac:dyDescent="0.2">
      <c r="F268" s="4"/>
      <c r="G268" s="4"/>
      <c r="H268" s="4"/>
      <c r="I268" s="5"/>
      <c r="J268" s="4"/>
      <c r="K268" s="4"/>
      <c r="L268" s="4"/>
      <c r="M268" s="4"/>
    </row>
    <row r="269" spans="6:13" x14ac:dyDescent="0.2">
      <c r="F269" s="4"/>
      <c r="G269" s="4"/>
      <c r="H269" s="4"/>
      <c r="I269" s="5"/>
      <c r="J269" s="4"/>
      <c r="K269" s="4"/>
      <c r="L269" s="4"/>
      <c r="M269" s="4"/>
    </row>
    <row r="270" spans="6:13" x14ac:dyDescent="0.2">
      <c r="F270" s="4"/>
      <c r="G270" s="4"/>
      <c r="H270" s="4"/>
      <c r="I270" s="5"/>
      <c r="J270" s="4"/>
      <c r="K270" s="4"/>
      <c r="L270" s="4"/>
      <c r="M270" s="4"/>
    </row>
    <row r="271" spans="6:13" x14ac:dyDescent="0.2">
      <c r="F271" s="4"/>
      <c r="G271" s="4"/>
      <c r="H271" s="4"/>
      <c r="I271" s="5"/>
      <c r="J271" s="4"/>
      <c r="K271" s="4"/>
      <c r="L271" s="4"/>
      <c r="M271" s="4"/>
    </row>
    <row r="272" spans="6:13" x14ac:dyDescent="0.2">
      <c r="F272" s="4"/>
      <c r="G272" s="4"/>
      <c r="H272" s="4"/>
      <c r="I272" s="5"/>
      <c r="J272" s="4"/>
      <c r="K272" s="4"/>
      <c r="L272" s="4"/>
      <c r="M272" s="4"/>
    </row>
    <row r="273" spans="6:13" x14ac:dyDescent="0.2">
      <c r="F273" s="4"/>
      <c r="G273" s="4"/>
      <c r="H273" s="4"/>
      <c r="I273" s="5"/>
      <c r="J273" s="4"/>
      <c r="K273" s="4"/>
      <c r="L273" s="4"/>
      <c r="M273" s="4"/>
    </row>
    <row r="274" spans="6:13" x14ac:dyDescent="0.2">
      <c r="F274" s="4"/>
      <c r="G274" s="4"/>
      <c r="H274" s="4"/>
      <c r="I274" s="5"/>
      <c r="J274" s="4"/>
      <c r="K274" s="4"/>
      <c r="L274" s="4"/>
      <c r="M274" s="4"/>
    </row>
    <row r="275" spans="6:13" x14ac:dyDescent="0.2">
      <c r="F275" s="4"/>
      <c r="G275" s="4"/>
      <c r="H275" s="4"/>
      <c r="I275" s="5"/>
      <c r="J275" s="4"/>
      <c r="K275" s="4"/>
      <c r="L275" s="4"/>
      <c r="M275" s="4"/>
    </row>
    <row r="276" spans="6:13" x14ac:dyDescent="0.2">
      <c r="F276" s="4"/>
      <c r="G276" s="4"/>
      <c r="H276" s="4"/>
      <c r="I276" s="5"/>
      <c r="J276" s="4"/>
      <c r="K276" s="4"/>
      <c r="L276" s="4"/>
      <c r="M276" s="4"/>
    </row>
    <row r="277" spans="6:13" x14ac:dyDescent="0.2">
      <c r="F277" s="4"/>
      <c r="G277" s="4"/>
      <c r="H277" s="4"/>
      <c r="I277" s="5"/>
      <c r="J277" s="4"/>
      <c r="K277" s="4"/>
      <c r="L277" s="4"/>
      <c r="M277" s="4"/>
    </row>
    <row r="278" spans="6:13" x14ac:dyDescent="0.2">
      <c r="F278" s="4"/>
      <c r="G278" s="4"/>
      <c r="H278" s="4"/>
      <c r="I278" s="5"/>
      <c r="J278" s="4"/>
      <c r="K278" s="4"/>
      <c r="L278" s="4"/>
      <c r="M278" s="4"/>
    </row>
    <row r="279" spans="6:13" x14ac:dyDescent="0.2">
      <c r="F279" s="4"/>
      <c r="G279" s="4"/>
      <c r="H279" s="4"/>
      <c r="I279" s="5"/>
      <c r="J279" s="4"/>
      <c r="K279" s="4"/>
      <c r="L279" s="4"/>
      <c r="M279" s="4"/>
    </row>
    <row r="280" spans="6:13" x14ac:dyDescent="0.2">
      <c r="F280" s="4"/>
      <c r="G280" s="4"/>
      <c r="H280" s="4"/>
      <c r="I280" s="5"/>
      <c r="J280" s="4"/>
      <c r="K280" s="4"/>
      <c r="L280" s="4"/>
      <c r="M280" s="4"/>
    </row>
    <row r="281" spans="6:13" x14ac:dyDescent="0.2">
      <c r="F281" s="4"/>
      <c r="G281" s="4"/>
      <c r="H281" s="4"/>
      <c r="I281" s="5"/>
      <c r="J281" s="4"/>
      <c r="K281" s="4"/>
      <c r="L281" s="4"/>
      <c r="M281" s="4"/>
    </row>
    <row r="282" spans="6:13" x14ac:dyDescent="0.2">
      <c r="F282" s="4"/>
      <c r="G282" s="4"/>
      <c r="H282" s="4"/>
      <c r="I282" s="5"/>
      <c r="J282" s="4"/>
      <c r="K282" s="4"/>
      <c r="L282" s="4"/>
      <c r="M282" s="4"/>
    </row>
    <row r="283" spans="6:13" x14ac:dyDescent="0.2">
      <c r="F283" s="4"/>
      <c r="G283" s="4"/>
      <c r="H283" s="4"/>
      <c r="I283" s="5"/>
      <c r="J283" s="4"/>
      <c r="K283" s="4"/>
      <c r="L283" s="4"/>
      <c r="M283" s="4"/>
    </row>
    <row r="284" spans="6:13" x14ac:dyDescent="0.2">
      <c r="F284" s="4"/>
      <c r="G284" s="4"/>
      <c r="H284" s="4"/>
      <c r="I284" s="5"/>
      <c r="J284" s="4"/>
      <c r="K284" s="4"/>
      <c r="L284" s="4"/>
      <c r="M284" s="4"/>
    </row>
    <row r="285" spans="6:13" x14ac:dyDescent="0.2">
      <c r="F285" s="4"/>
      <c r="G285" s="4"/>
      <c r="H285" s="4"/>
      <c r="I285" s="5"/>
      <c r="J285" s="4"/>
      <c r="K285" s="4"/>
      <c r="L285" s="4"/>
      <c r="M285" s="4"/>
    </row>
    <row r="286" spans="6:13" x14ac:dyDescent="0.2">
      <c r="F286" s="4"/>
      <c r="G286" s="4"/>
      <c r="H286" s="4"/>
      <c r="I286" s="5"/>
      <c r="J286" s="4"/>
      <c r="K286" s="4"/>
      <c r="L286" s="4"/>
      <c r="M286" s="4"/>
    </row>
    <row r="287" spans="6:13" x14ac:dyDescent="0.2">
      <c r="F287" s="4"/>
      <c r="G287" s="4"/>
      <c r="H287" s="4"/>
      <c r="I287" s="5"/>
      <c r="J287" s="4"/>
      <c r="K287" s="4"/>
      <c r="L287" s="4"/>
      <c r="M287" s="4"/>
    </row>
    <row r="288" spans="6:13" x14ac:dyDescent="0.2">
      <c r="F288" s="4"/>
      <c r="G288" s="4"/>
      <c r="H288" s="4"/>
      <c r="I288" s="5"/>
      <c r="J288" s="4"/>
      <c r="K288" s="4"/>
      <c r="L288" s="4"/>
      <c r="M288" s="4"/>
    </row>
    <row r="289" spans="6:13" x14ac:dyDescent="0.2">
      <c r="F289" s="4"/>
      <c r="G289" s="4"/>
      <c r="H289" s="4"/>
      <c r="I289" s="5"/>
      <c r="J289" s="4"/>
      <c r="K289" s="4"/>
      <c r="L289" s="4"/>
      <c r="M289" s="4"/>
    </row>
    <row r="290" spans="6:13" x14ac:dyDescent="0.2">
      <c r="F290" s="4"/>
      <c r="G290" s="4"/>
      <c r="H290" s="4"/>
      <c r="I290" s="5"/>
      <c r="J290" s="4"/>
      <c r="K290" s="4"/>
      <c r="L290" s="4"/>
      <c r="M290" s="4"/>
    </row>
    <row r="291" spans="6:13" x14ac:dyDescent="0.2">
      <c r="F291" s="4"/>
      <c r="G291" s="4"/>
      <c r="H291" s="4"/>
      <c r="I291" s="5"/>
      <c r="J291" s="4"/>
      <c r="K291" s="4"/>
      <c r="L291" s="4"/>
      <c r="M291" s="4"/>
    </row>
    <row r="292" spans="6:13" x14ac:dyDescent="0.2">
      <c r="F292" s="4"/>
      <c r="G292" s="4"/>
      <c r="H292" s="4"/>
      <c r="I292" s="5"/>
      <c r="J292" s="4"/>
      <c r="K292" s="4"/>
      <c r="L292" s="4"/>
      <c r="M292" s="4"/>
    </row>
    <row r="293" spans="6:13" x14ac:dyDescent="0.2">
      <c r="F293" s="4"/>
      <c r="G293" s="4"/>
      <c r="H293" s="4"/>
      <c r="I293" s="5"/>
      <c r="J293" s="4"/>
      <c r="K293" s="4"/>
      <c r="L293" s="4"/>
      <c r="M293" s="4"/>
    </row>
    <row r="294" spans="6:13" x14ac:dyDescent="0.2">
      <c r="F294" s="4"/>
      <c r="G294" s="4"/>
      <c r="H294" s="4"/>
      <c r="I294" s="5"/>
      <c r="J294" s="4"/>
      <c r="K294" s="4"/>
      <c r="L294" s="4"/>
      <c r="M294" s="4"/>
    </row>
    <row r="295" spans="6:13" x14ac:dyDescent="0.2">
      <c r="F295" s="4"/>
      <c r="G295" s="4"/>
      <c r="H295" s="4"/>
      <c r="I295" s="5"/>
      <c r="J295" s="4"/>
      <c r="K295" s="4"/>
      <c r="L295" s="4"/>
      <c r="M295" s="4"/>
    </row>
    <row r="296" spans="6:13" x14ac:dyDescent="0.2">
      <c r="F296" s="4"/>
      <c r="G296" s="4"/>
      <c r="H296" s="4"/>
      <c r="I296" s="5"/>
      <c r="J296" s="4"/>
      <c r="K296" s="4"/>
      <c r="L296" s="4"/>
      <c r="M296" s="4"/>
    </row>
    <row r="297" spans="6:13" x14ac:dyDescent="0.2">
      <c r="F297" s="4"/>
      <c r="G297" s="4"/>
      <c r="H297" s="4"/>
      <c r="I297" s="5"/>
      <c r="J297" s="4"/>
      <c r="K297" s="4"/>
      <c r="L297" s="4"/>
      <c r="M297" s="4"/>
    </row>
    <row r="298" spans="6:13" x14ac:dyDescent="0.2">
      <c r="F298" s="4"/>
      <c r="G298" s="4"/>
      <c r="H298" s="4"/>
      <c r="I298" s="5"/>
      <c r="J298" s="4"/>
      <c r="K298" s="4"/>
      <c r="L298" s="4"/>
      <c r="M298" s="4"/>
    </row>
    <row r="299" spans="6:13" x14ac:dyDescent="0.2">
      <c r="F299" s="4"/>
      <c r="G299" s="4"/>
      <c r="H299" s="4"/>
      <c r="I299" s="5"/>
      <c r="J299" s="4"/>
      <c r="K299" s="4"/>
      <c r="L299" s="4"/>
      <c r="M299" s="4"/>
    </row>
    <row r="300" spans="6:13" x14ac:dyDescent="0.2">
      <c r="F300" s="4"/>
      <c r="G300" s="4"/>
      <c r="H300" s="4"/>
      <c r="I300" s="5"/>
      <c r="J300" s="4"/>
      <c r="K300" s="4"/>
      <c r="L300" s="4"/>
      <c r="M300" s="4"/>
    </row>
    <row r="301" spans="6:13" x14ac:dyDescent="0.2">
      <c r="F301" s="4"/>
      <c r="G301" s="4"/>
      <c r="H301" s="4"/>
      <c r="I301" s="5"/>
      <c r="J301" s="4"/>
      <c r="K301" s="4"/>
      <c r="L301" s="4"/>
      <c r="M301" s="4"/>
    </row>
    <row r="302" spans="6:13" x14ac:dyDescent="0.2">
      <c r="F302" s="4"/>
      <c r="G302" s="4"/>
      <c r="H302" s="4"/>
      <c r="I302" s="5"/>
      <c r="J302" s="4"/>
      <c r="K302" s="4"/>
      <c r="L302" s="4"/>
      <c r="M302" s="4"/>
    </row>
    <row r="303" spans="6:13" x14ac:dyDescent="0.2">
      <c r="F303" s="4"/>
      <c r="G303" s="4"/>
      <c r="H303" s="4"/>
      <c r="I303" s="5"/>
      <c r="J303" s="4"/>
      <c r="K303" s="4"/>
      <c r="L303" s="4"/>
      <c r="M303" s="4"/>
    </row>
    <row r="304" spans="6:13" x14ac:dyDescent="0.2">
      <c r="F304" s="4"/>
      <c r="G304" s="4"/>
      <c r="H304" s="4"/>
      <c r="I304" s="5"/>
      <c r="J304" s="4"/>
      <c r="K304" s="4"/>
      <c r="L304" s="4"/>
      <c r="M304" s="4"/>
    </row>
    <row r="305" spans="6:13" x14ac:dyDescent="0.2">
      <c r="F305" s="4"/>
      <c r="G305" s="4"/>
      <c r="H305" s="4"/>
      <c r="I305" s="5"/>
      <c r="J305" s="4"/>
      <c r="K305" s="4"/>
      <c r="L305" s="4"/>
      <c r="M305" s="4"/>
    </row>
    <row r="306" spans="6:13" x14ac:dyDescent="0.2">
      <c r="F306" s="4"/>
      <c r="G306" s="4"/>
      <c r="H306" s="4"/>
      <c r="I306" s="5"/>
      <c r="J306" s="4"/>
      <c r="K306" s="4"/>
      <c r="L306" s="4"/>
      <c r="M306" s="4"/>
    </row>
    <row r="307" spans="6:13" x14ac:dyDescent="0.2">
      <c r="F307" s="4"/>
      <c r="G307" s="4"/>
      <c r="H307" s="4"/>
      <c r="I307" s="5"/>
      <c r="J307" s="4"/>
      <c r="K307" s="4"/>
      <c r="L307" s="4"/>
      <c r="M307" s="4"/>
    </row>
    <row r="308" spans="6:13" x14ac:dyDescent="0.2">
      <c r="F308" s="4"/>
      <c r="G308" s="4"/>
      <c r="H308" s="4"/>
      <c r="I308" s="5"/>
      <c r="J308" s="4"/>
      <c r="K308" s="4"/>
      <c r="L308" s="4"/>
      <c r="M308" s="4"/>
    </row>
    <row r="309" spans="6:13" x14ac:dyDescent="0.2">
      <c r="F309" s="4"/>
      <c r="G309" s="4"/>
      <c r="H309" s="4"/>
      <c r="I309" s="5"/>
      <c r="J309" s="4"/>
      <c r="K309" s="4"/>
      <c r="L309" s="4"/>
      <c r="M309" s="4"/>
    </row>
    <row r="310" spans="6:13" x14ac:dyDescent="0.2">
      <c r="F310" s="4"/>
      <c r="G310" s="4"/>
      <c r="H310" s="4"/>
      <c r="I310" s="5"/>
      <c r="J310" s="4"/>
      <c r="K310" s="4"/>
      <c r="L310" s="4"/>
      <c r="M310" s="4"/>
    </row>
    <row r="311" spans="6:13" x14ac:dyDescent="0.2">
      <c r="F311" s="4"/>
      <c r="G311" s="4"/>
      <c r="H311" s="4"/>
      <c r="I311" s="5"/>
      <c r="J311" s="4"/>
      <c r="K311" s="4"/>
      <c r="L311" s="4"/>
      <c r="M311" s="4"/>
    </row>
    <row r="312" spans="6:13" x14ac:dyDescent="0.2">
      <c r="F312" s="4"/>
      <c r="G312" s="4"/>
      <c r="H312" s="4"/>
      <c r="I312" s="5"/>
      <c r="J312" s="4"/>
      <c r="K312" s="4"/>
      <c r="L312" s="4"/>
      <c r="M312" s="4"/>
    </row>
    <row r="313" spans="6:13" x14ac:dyDescent="0.2">
      <c r="F313" s="4"/>
      <c r="G313" s="4"/>
      <c r="H313" s="4"/>
      <c r="I313" s="5"/>
      <c r="J313" s="4"/>
      <c r="K313" s="4"/>
      <c r="L313" s="4"/>
      <c r="M313" s="4"/>
    </row>
    <row r="314" spans="6:13" x14ac:dyDescent="0.2">
      <c r="F314" s="4"/>
      <c r="G314" s="4"/>
      <c r="H314" s="4"/>
      <c r="I314" s="5"/>
      <c r="J314" s="4"/>
      <c r="K314" s="4"/>
      <c r="L314" s="4"/>
      <c r="M314" s="4"/>
    </row>
    <row r="315" spans="6:13" x14ac:dyDescent="0.2">
      <c r="F315" s="4"/>
      <c r="G315" s="4"/>
      <c r="H315" s="4"/>
      <c r="I315" s="5"/>
      <c r="J315" s="4"/>
      <c r="K315" s="4"/>
      <c r="L315" s="4"/>
      <c r="M315" s="4"/>
    </row>
    <row r="316" spans="6:13" x14ac:dyDescent="0.2">
      <c r="F316" s="4"/>
      <c r="G316" s="4"/>
      <c r="H316" s="4"/>
      <c r="I316" s="5"/>
      <c r="J316" s="4"/>
      <c r="K316" s="4"/>
      <c r="L316" s="4"/>
      <c r="M316" s="4"/>
    </row>
    <row r="317" spans="6:13" x14ac:dyDescent="0.2">
      <c r="F317" s="4"/>
      <c r="G317" s="4"/>
      <c r="H317" s="4"/>
      <c r="I317" s="5"/>
      <c r="J317" s="4"/>
      <c r="K317" s="4"/>
      <c r="L317" s="4"/>
      <c r="M317" s="4"/>
    </row>
    <row r="318" spans="6:13" x14ac:dyDescent="0.2">
      <c r="F318" s="4"/>
      <c r="G318" s="4"/>
      <c r="H318" s="4"/>
      <c r="I318" s="5"/>
      <c r="J318" s="4"/>
      <c r="K318" s="4"/>
      <c r="L318" s="4"/>
      <c r="M318" s="4"/>
    </row>
    <row r="319" spans="6:13" x14ac:dyDescent="0.2">
      <c r="F319" s="4"/>
      <c r="G319" s="4"/>
      <c r="H319" s="4"/>
      <c r="I319" s="5"/>
      <c r="J319" s="4"/>
      <c r="K319" s="4"/>
      <c r="L319" s="4"/>
      <c r="M319" s="4"/>
    </row>
    <row r="320" spans="6:13" x14ac:dyDescent="0.2">
      <c r="F320" s="4"/>
      <c r="G320" s="4"/>
      <c r="H320" s="4"/>
      <c r="I320" s="5"/>
      <c r="J320" s="4"/>
      <c r="K320" s="4"/>
      <c r="L320" s="4"/>
      <c r="M320" s="4"/>
    </row>
    <row r="321" spans="6:13" x14ac:dyDescent="0.2">
      <c r="F321" s="4"/>
      <c r="G321" s="4"/>
      <c r="H321" s="4"/>
      <c r="I321" s="5"/>
      <c r="J321" s="4"/>
      <c r="K321" s="4"/>
      <c r="L321" s="4"/>
      <c r="M321" s="4"/>
    </row>
    <row r="322" spans="6:13" x14ac:dyDescent="0.2">
      <c r="F322" s="4"/>
      <c r="G322" s="4"/>
      <c r="H322" s="4"/>
      <c r="I322" s="5"/>
      <c r="J322" s="4"/>
      <c r="K322" s="4"/>
      <c r="L322" s="4"/>
      <c r="M322" s="4"/>
    </row>
    <row r="323" spans="6:13" x14ac:dyDescent="0.2">
      <c r="F323" s="4"/>
      <c r="G323" s="4"/>
      <c r="H323" s="4"/>
      <c r="I323" s="5"/>
      <c r="J323" s="4"/>
      <c r="K323" s="4"/>
      <c r="L323" s="4"/>
      <c r="M323" s="4"/>
    </row>
    <row r="324" spans="6:13" x14ac:dyDescent="0.2">
      <c r="F324" s="4"/>
      <c r="G324" s="4"/>
      <c r="H324" s="4"/>
      <c r="I324" s="5"/>
      <c r="J324" s="4"/>
      <c r="K324" s="4"/>
      <c r="L324" s="4"/>
      <c r="M324" s="4"/>
    </row>
    <row r="325" spans="6:13" x14ac:dyDescent="0.2">
      <c r="F325" s="4"/>
      <c r="G325" s="4"/>
      <c r="H325" s="4"/>
      <c r="I325" s="5"/>
      <c r="J325" s="4"/>
      <c r="K325" s="4"/>
      <c r="L325" s="4"/>
      <c r="M325" s="4"/>
    </row>
    <row r="326" spans="6:13" x14ac:dyDescent="0.2">
      <c r="F326" s="4"/>
      <c r="G326" s="4"/>
      <c r="H326" s="4"/>
      <c r="I326" s="5"/>
      <c r="J326" s="4"/>
      <c r="K326" s="4"/>
      <c r="L326" s="4"/>
      <c r="M326" s="4"/>
    </row>
    <row r="327" spans="6:13" x14ac:dyDescent="0.2">
      <c r="F327" s="4"/>
      <c r="G327" s="4"/>
      <c r="H327" s="4"/>
      <c r="I327" s="5"/>
      <c r="J327" s="4"/>
      <c r="K327" s="4"/>
      <c r="L327" s="4"/>
      <c r="M327" s="4"/>
    </row>
    <row r="328" spans="6:13" x14ac:dyDescent="0.2">
      <c r="F328" s="4"/>
      <c r="G328" s="4"/>
      <c r="H328" s="4"/>
      <c r="I328" s="5"/>
      <c r="J328" s="4"/>
      <c r="K328" s="4"/>
      <c r="L328" s="4"/>
      <c r="M328" s="4"/>
    </row>
    <row r="329" spans="6:13" x14ac:dyDescent="0.2">
      <c r="F329" s="4"/>
      <c r="G329" s="4"/>
      <c r="H329" s="4"/>
      <c r="I329" s="5"/>
      <c r="J329" s="4"/>
      <c r="K329" s="4"/>
      <c r="L329" s="4"/>
      <c r="M329" s="4"/>
    </row>
    <row r="330" spans="6:13" x14ac:dyDescent="0.2">
      <c r="F330" s="4"/>
      <c r="G330" s="4"/>
      <c r="H330" s="4"/>
      <c r="I330" s="5"/>
      <c r="J330" s="4"/>
      <c r="K330" s="4"/>
      <c r="L330" s="4"/>
      <c r="M330" s="4"/>
    </row>
    <row r="331" spans="6:13" x14ac:dyDescent="0.2">
      <c r="F331" s="4"/>
      <c r="G331" s="4"/>
      <c r="H331" s="4"/>
      <c r="I331" s="5"/>
      <c r="J331" s="4"/>
      <c r="K331" s="4"/>
      <c r="L331" s="4"/>
      <c r="M331" s="4"/>
    </row>
    <row r="332" spans="6:13" x14ac:dyDescent="0.2">
      <c r="F332" s="4"/>
      <c r="G332" s="4"/>
      <c r="H332" s="4"/>
      <c r="I332" s="5"/>
      <c r="J332" s="4"/>
      <c r="K332" s="4"/>
      <c r="L332" s="4"/>
      <c r="M332" s="4"/>
    </row>
    <row r="333" spans="6:13" x14ac:dyDescent="0.2">
      <c r="F333" s="4"/>
      <c r="G333" s="4"/>
      <c r="H333" s="4"/>
      <c r="I333" s="5"/>
      <c r="J333" s="4"/>
      <c r="K333" s="4"/>
      <c r="L333" s="4"/>
      <c r="M333" s="4"/>
    </row>
    <row r="334" spans="6:13" x14ac:dyDescent="0.2">
      <c r="F334" s="4"/>
      <c r="G334" s="4"/>
      <c r="H334" s="4"/>
      <c r="I334" s="5"/>
      <c r="J334" s="4"/>
      <c r="K334" s="4"/>
      <c r="L334" s="4"/>
      <c r="M334" s="4"/>
    </row>
    <row r="335" spans="6:13" x14ac:dyDescent="0.2">
      <c r="F335" s="4"/>
      <c r="G335" s="4"/>
      <c r="H335" s="4"/>
      <c r="I335" s="5"/>
      <c r="J335" s="4"/>
      <c r="K335" s="4"/>
      <c r="L335" s="4"/>
      <c r="M335" s="4"/>
    </row>
    <row r="336" spans="6:13" x14ac:dyDescent="0.2">
      <c r="F336" s="4"/>
      <c r="G336" s="4"/>
      <c r="H336" s="4"/>
      <c r="I336" s="5"/>
      <c r="J336" s="4"/>
      <c r="K336" s="4"/>
      <c r="L336" s="4"/>
      <c r="M336" s="4"/>
    </row>
    <row r="337" spans="6:13" x14ac:dyDescent="0.2">
      <c r="F337" s="4"/>
      <c r="G337" s="4"/>
      <c r="H337" s="4"/>
      <c r="I337" s="5"/>
      <c r="J337" s="4"/>
      <c r="K337" s="4"/>
      <c r="L337" s="4"/>
      <c r="M337" s="4"/>
    </row>
    <row r="338" spans="6:13" x14ac:dyDescent="0.2">
      <c r="F338" s="4"/>
      <c r="G338" s="4"/>
      <c r="H338" s="4"/>
      <c r="I338" s="5"/>
      <c r="J338" s="4"/>
      <c r="K338" s="4"/>
      <c r="L338" s="4"/>
      <c r="M338" s="4"/>
    </row>
    <row r="339" spans="6:13" x14ac:dyDescent="0.2">
      <c r="F339" s="4"/>
      <c r="G339" s="4"/>
      <c r="H339" s="4"/>
      <c r="I339" s="5"/>
      <c r="J339" s="4"/>
      <c r="K339" s="4"/>
      <c r="L339" s="4"/>
      <c r="M339" s="4"/>
    </row>
    <row r="340" spans="6:13" x14ac:dyDescent="0.2">
      <c r="F340" s="4"/>
      <c r="G340" s="4"/>
      <c r="H340" s="4"/>
      <c r="I340" s="5"/>
      <c r="J340" s="4"/>
      <c r="K340" s="4"/>
      <c r="L340" s="4"/>
      <c r="M340" s="4"/>
    </row>
    <row r="341" spans="6:13" x14ac:dyDescent="0.2">
      <c r="F341" s="4"/>
      <c r="G341" s="4"/>
      <c r="H341" s="4"/>
      <c r="I341" s="5"/>
      <c r="J341" s="4"/>
      <c r="K341" s="4"/>
      <c r="L341" s="4"/>
      <c r="M341" s="4"/>
    </row>
    <row r="342" spans="6:13" x14ac:dyDescent="0.2">
      <c r="F342" s="4"/>
      <c r="G342" s="4"/>
      <c r="H342" s="4"/>
      <c r="I342" s="5"/>
      <c r="J342" s="4"/>
      <c r="K342" s="4"/>
      <c r="L342" s="4"/>
      <c r="M342" s="4"/>
    </row>
    <row r="343" spans="6:13" x14ac:dyDescent="0.2">
      <c r="F343" s="4"/>
      <c r="G343" s="4"/>
      <c r="H343" s="4"/>
      <c r="I343" s="5"/>
      <c r="J343" s="4"/>
      <c r="K343" s="4"/>
      <c r="L343" s="4"/>
      <c r="M343" s="4"/>
    </row>
    <row r="344" spans="6:13" x14ac:dyDescent="0.2">
      <c r="F344" s="4"/>
      <c r="G344" s="4"/>
      <c r="H344" s="4"/>
      <c r="I344" s="5"/>
      <c r="J344" s="4"/>
      <c r="K344" s="4"/>
      <c r="L344" s="4"/>
      <c r="M344" s="4"/>
    </row>
    <row r="345" spans="6:13" x14ac:dyDescent="0.2">
      <c r="F345" s="4"/>
      <c r="G345" s="4"/>
      <c r="H345" s="4"/>
      <c r="I345" s="5"/>
      <c r="J345" s="4"/>
      <c r="K345" s="4"/>
      <c r="L345" s="4"/>
      <c r="M345" s="4"/>
    </row>
    <row r="346" spans="6:13" x14ac:dyDescent="0.2">
      <c r="F346" s="4"/>
      <c r="G346" s="4"/>
      <c r="H346" s="4"/>
      <c r="I346" s="5"/>
      <c r="J346" s="4"/>
      <c r="K346" s="4"/>
      <c r="L346" s="4"/>
      <c r="M346" s="4"/>
    </row>
    <row r="347" spans="6:13" x14ac:dyDescent="0.2">
      <c r="F347" s="4"/>
      <c r="G347" s="4"/>
      <c r="H347" s="4"/>
      <c r="I347" s="5"/>
      <c r="J347" s="4"/>
      <c r="K347" s="4"/>
      <c r="L347" s="4"/>
      <c r="M347" s="4"/>
    </row>
    <row r="348" spans="6:13" x14ac:dyDescent="0.2">
      <c r="F348" s="4"/>
      <c r="G348" s="4"/>
      <c r="H348" s="4"/>
      <c r="I348" s="5"/>
      <c r="J348" s="4"/>
      <c r="K348" s="4"/>
      <c r="L348" s="4"/>
      <c r="M348" s="4"/>
    </row>
    <row r="349" spans="6:13" x14ac:dyDescent="0.2">
      <c r="F349" s="4"/>
      <c r="G349" s="4"/>
      <c r="H349" s="4"/>
      <c r="I349" s="5"/>
      <c r="J349" s="4"/>
      <c r="K349" s="4"/>
      <c r="L349" s="4"/>
      <c r="M349" s="4"/>
    </row>
    <row r="350" spans="6:13" x14ac:dyDescent="0.2">
      <c r="F350" s="4"/>
      <c r="G350" s="4"/>
      <c r="H350" s="4"/>
      <c r="I350" s="5"/>
      <c r="J350" s="4"/>
      <c r="K350" s="4"/>
      <c r="L350" s="4"/>
      <c r="M350" s="4"/>
    </row>
    <row r="351" spans="6:13" x14ac:dyDescent="0.2">
      <c r="F351" s="4"/>
      <c r="G351" s="4"/>
      <c r="H351" s="4"/>
      <c r="I351" s="5"/>
      <c r="J351" s="4"/>
      <c r="K351" s="4"/>
      <c r="L351" s="4"/>
      <c r="M351" s="4"/>
    </row>
    <row r="352" spans="6:13" x14ac:dyDescent="0.2">
      <c r="F352" s="4"/>
      <c r="G352" s="4"/>
      <c r="H352" s="4"/>
      <c r="I352" s="5"/>
      <c r="J352" s="4"/>
      <c r="K352" s="4"/>
      <c r="L352" s="4"/>
      <c r="M352" s="4"/>
    </row>
    <row r="353" spans="6:13" x14ac:dyDescent="0.2">
      <c r="F353" s="4"/>
      <c r="G353" s="4"/>
      <c r="H353" s="4"/>
      <c r="I353" s="5"/>
      <c r="J353" s="4"/>
      <c r="K353" s="4"/>
      <c r="L353" s="4"/>
      <c r="M353" s="4"/>
    </row>
    <row r="354" spans="6:13" x14ac:dyDescent="0.2">
      <c r="F354" s="4"/>
      <c r="G354" s="4"/>
      <c r="H354" s="4"/>
      <c r="I354" s="5"/>
      <c r="J354" s="4"/>
      <c r="K354" s="4"/>
      <c r="L354" s="4"/>
      <c r="M354" s="4"/>
    </row>
    <row r="355" spans="6:13" x14ac:dyDescent="0.2">
      <c r="F355" s="4"/>
      <c r="G355" s="4"/>
      <c r="H355" s="4"/>
      <c r="I355" s="5"/>
      <c r="J355" s="4"/>
      <c r="K355" s="4"/>
      <c r="L355" s="4"/>
      <c r="M355" s="4"/>
    </row>
    <row r="356" spans="6:13" x14ac:dyDescent="0.2">
      <c r="F356" s="4"/>
      <c r="G356" s="4"/>
      <c r="H356" s="4"/>
      <c r="I356" s="5"/>
      <c r="J356" s="4"/>
      <c r="K356" s="4"/>
      <c r="L356" s="4"/>
      <c r="M356" s="4"/>
    </row>
    <row r="357" spans="6:13" x14ac:dyDescent="0.2">
      <c r="F357" s="4"/>
      <c r="G357" s="4"/>
      <c r="H357" s="4"/>
      <c r="I357" s="5"/>
      <c r="J357" s="4"/>
      <c r="K357" s="4"/>
      <c r="L357" s="4"/>
      <c r="M357" s="4"/>
    </row>
    <row r="358" spans="6:13" x14ac:dyDescent="0.2">
      <c r="F358" s="4"/>
      <c r="G358" s="4"/>
      <c r="H358" s="4"/>
      <c r="I358" s="5"/>
      <c r="J358" s="4"/>
      <c r="K358" s="4"/>
      <c r="L358" s="4"/>
      <c r="M358" s="4"/>
    </row>
    <row r="359" spans="6:13" x14ac:dyDescent="0.2">
      <c r="F359" s="4"/>
      <c r="G359" s="4"/>
      <c r="H359" s="4"/>
      <c r="I359" s="5"/>
      <c r="J359" s="4"/>
      <c r="K359" s="4"/>
      <c r="L359" s="4"/>
      <c r="M359" s="4"/>
    </row>
    <row r="360" spans="6:13" x14ac:dyDescent="0.2">
      <c r="F360" s="4"/>
      <c r="G360" s="4"/>
      <c r="H360" s="4"/>
      <c r="I360" s="5"/>
      <c r="J360" s="4"/>
      <c r="K360" s="4"/>
      <c r="L360" s="4"/>
      <c r="M360" s="4"/>
    </row>
    <row r="361" spans="6:13" x14ac:dyDescent="0.2">
      <c r="F361" s="4"/>
      <c r="G361" s="4"/>
      <c r="H361" s="4"/>
      <c r="I361" s="5"/>
      <c r="J361" s="4"/>
      <c r="K361" s="4"/>
      <c r="L361" s="4"/>
      <c r="M361" s="4"/>
    </row>
    <row r="362" spans="6:13" x14ac:dyDescent="0.2">
      <c r="F362" s="4"/>
      <c r="G362" s="4"/>
      <c r="H362" s="4"/>
      <c r="I362" s="5"/>
      <c r="J362" s="4"/>
      <c r="K362" s="4"/>
      <c r="L362" s="4"/>
      <c r="M362" s="4"/>
    </row>
    <row r="363" spans="6:13" x14ac:dyDescent="0.2">
      <c r="F363" s="4"/>
      <c r="G363" s="4"/>
      <c r="H363" s="4"/>
      <c r="I363" s="5"/>
      <c r="J363" s="4"/>
      <c r="K363" s="4"/>
      <c r="L363" s="4"/>
      <c r="M363" s="4"/>
    </row>
    <row r="364" spans="6:13" x14ac:dyDescent="0.2">
      <c r="F364" s="4"/>
      <c r="G364" s="4"/>
      <c r="H364" s="4"/>
      <c r="I364" s="5"/>
      <c r="J364" s="4"/>
      <c r="K364" s="4"/>
      <c r="L364" s="4"/>
      <c r="M364" s="4"/>
    </row>
    <row r="365" spans="6:13" x14ac:dyDescent="0.2">
      <c r="F365" s="4"/>
      <c r="G365" s="4"/>
      <c r="H365" s="4"/>
      <c r="I365" s="5"/>
      <c r="J365" s="4"/>
      <c r="K365" s="4"/>
      <c r="L365" s="4"/>
      <c r="M365" s="4"/>
    </row>
    <row r="366" spans="6:13" x14ac:dyDescent="0.2">
      <c r="F366" s="4"/>
      <c r="G366" s="4"/>
      <c r="H366" s="4"/>
      <c r="I366" s="5"/>
      <c r="J366" s="4"/>
      <c r="K366" s="4"/>
      <c r="L366" s="4"/>
      <c r="M366" s="4"/>
    </row>
    <row r="367" spans="6:13" x14ac:dyDescent="0.2">
      <c r="F367" s="4"/>
      <c r="G367" s="4"/>
      <c r="H367" s="4"/>
      <c r="I367" s="5"/>
      <c r="J367" s="4"/>
      <c r="K367" s="4"/>
      <c r="L367" s="4"/>
      <c r="M367" s="4"/>
    </row>
    <row r="368" spans="6:13" x14ac:dyDescent="0.2">
      <c r="F368" s="4"/>
      <c r="G368" s="4"/>
      <c r="H368" s="4"/>
      <c r="I368" s="5"/>
      <c r="J368" s="4"/>
      <c r="K368" s="4"/>
      <c r="L368" s="4"/>
      <c r="M368" s="4"/>
    </row>
    <row r="369" spans="6:13" x14ac:dyDescent="0.2">
      <c r="F369" s="4"/>
      <c r="G369" s="4"/>
      <c r="H369" s="4"/>
      <c r="I369" s="5"/>
      <c r="J369" s="4"/>
      <c r="K369" s="4"/>
      <c r="L369" s="4"/>
      <c r="M369" s="4"/>
    </row>
    <row r="370" spans="6:13" x14ac:dyDescent="0.2">
      <c r="F370" s="4"/>
      <c r="G370" s="4"/>
      <c r="H370" s="4"/>
      <c r="I370" s="5"/>
      <c r="J370" s="4"/>
      <c r="K370" s="4"/>
      <c r="L370" s="4"/>
      <c r="M370" s="4"/>
    </row>
    <row r="371" spans="6:13" x14ac:dyDescent="0.2">
      <c r="F371" s="4"/>
      <c r="G371" s="4"/>
      <c r="H371" s="4"/>
      <c r="I371" s="5"/>
      <c r="J371" s="4"/>
      <c r="K371" s="4"/>
      <c r="L371" s="4"/>
      <c r="M371" s="4"/>
    </row>
    <row r="372" spans="6:13" x14ac:dyDescent="0.2">
      <c r="F372" s="4"/>
      <c r="G372" s="4"/>
      <c r="H372" s="4"/>
      <c r="I372" s="5"/>
      <c r="J372" s="4"/>
      <c r="K372" s="4"/>
      <c r="L372" s="4"/>
      <c r="M372" s="4"/>
    </row>
    <row r="373" spans="6:13" x14ac:dyDescent="0.2">
      <c r="F373" s="4"/>
      <c r="G373" s="4"/>
      <c r="H373" s="4"/>
      <c r="I373" s="5"/>
      <c r="J373" s="4"/>
      <c r="K373" s="4"/>
      <c r="L373" s="4"/>
      <c r="M373" s="4"/>
    </row>
    <row r="374" spans="6:13" x14ac:dyDescent="0.2">
      <c r="F374" s="4"/>
      <c r="G374" s="4"/>
      <c r="H374" s="4"/>
      <c r="I374" s="5"/>
      <c r="J374" s="4"/>
      <c r="K374" s="4"/>
      <c r="L374" s="4"/>
      <c r="M374" s="4"/>
    </row>
    <row r="375" spans="6:13" x14ac:dyDescent="0.2">
      <c r="F375" s="4"/>
      <c r="G375" s="4"/>
      <c r="H375" s="4"/>
      <c r="I375" s="5"/>
      <c r="J375" s="4"/>
      <c r="K375" s="4"/>
      <c r="L375" s="4"/>
      <c r="M375" s="4"/>
    </row>
    <row r="376" spans="6:13" x14ac:dyDescent="0.2">
      <c r="F376" s="4"/>
      <c r="G376" s="4"/>
      <c r="H376" s="4"/>
      <c r="I376" s="5"/>
      <c r="J376" s="4"/>
      <c r="K376" s="4"/>
      <c r="L376" s="4"/>
      <c r="M376" s="4"/>
    </row>
    <row r="377" spans="6:13" x14ac:dyDescent="0.2">
      <c r="F377" s="4"/>
      <c r="G377" s="4"/>
      <c r="H377" s="4"/>
      <c r="I377" s="5"/>
      <c r="J377" s="4"/>
      <c r="K377" s="4"/>
      <c r="L377" s="4"/>
      <c r="M377" s="4"/>
    </row>
    <row r="378" spans="6:13" x14ac:dyDescent="0.2">
      <c r="F378" s="4"/>
      <c r="G378" s="4"/>
      <c r="H378" s="4"/>
      <c r="I378" s="5"/>
      <c r="J378" s="4"/>
      <c r="K378" s="4"/>
      <c r="L378" s="4"/>
      <c r="M378" s="4"/>
    </row>
    <row r="379" spans="6:13" x14ac:dyDescent="0.2">
      <c r="F379" s="4"/>
      <c r="G379" s="4"/>
      <c r="H379" s="4"/>
      <c r="I379" s="5"/>
      <c r="J379" s="4"/>
      <c r="K379" s="4"/>
      <c r="L379" s="4"/>
      <c r="M379" s="4"/>
    </row>
    <row r="380" spans="6:13" x14ac:dyDescent="0.2">
      <c r="F380" s="4"/>
      <c r="G380" s="4"/>
      <c r="H380" s="4"/>
      <c r="I380" s="5"/>
      <c r="J380" s="4"/>
      <c r="K380" s="4"/>
      <c r="L380" s="4"/>
      <c r="M380" s="4"/>
    </row>
    <row r="381" spans="6:13" x14ac:dyDescent="0.2">
      <c r="F381" s="4"/>
      <c r="G381" s="4"/>
      <c r="H381" s="4"/>
      <c r="I381" s="5"/>
      <c r="J381" s="4"/>
      <c r="K381" s="4"/>
      <c r="L381" s="4"/>
      <c r="M381" s="4"/>
    </row>
    <row r="382" spans="6:13" x14ac:dyDescent="0.2">
      <c r="F382" s="4"/>
      <c r="G382" s="4"/>
      <c r="H382" s="4"/>
      <c r="I382" s="5"/>
      <c r="J382" s="4"/>
      <c r="K382" s="4"/>
      <c r="L382" s="4"/>
      <c r="M382" s="4"/>
    </row>
    <row r="383" spans="6:13" x14ac:dyDescent="0.2">
      <c r="F383" s="4"/>
      <c r="G383" s="4"/>
      <c r="H383" s="4"/>
      <c r="I383" s="5"/>
      <c r="J383" s="4"/>
      <c r="K383" s="4"/>
      <c r="L383" s="4"/>
      <c r="M383" s="4"/>
    </row>
    <row r="384" spans="6:13" x14ac:dyDescent="0.2">
      <c r="F384" s="4"/>
      <c r="G384" s="4"/>
      <c r="H384" s="4"/>
      <c r="I384" s="5"/>
      <c r="J384" s="4"/>
      <c r="K384" s="4"/>
      <c r="L384" s="4"/>
      <c r="M384" s="4"/>
    </row>
    <row r="385" spans="6:13" x14ac:dyDescent="0.2">
      <c r="F385" s="4"/>
      <c r="G385" s="4"/>
      <c r="H385" s="4"/>
      <c r="I385" s="5"/>
      <c r="J385" s="4"/>
      <c r="K385" s="4"/>
      <c r="L385" s="4"/>
      <c r="M385" s="4"/>
    </row>
    <row r="386" spans="6:13" x14ac:dyDescent="0.2">
      <c r="F386" s="4"/>
      <c r="G386" s="4"/>
      <c r="H386" s="4"/>
      <c r="I386" s="5"/>
      <c r="J386" s="4"/>
      <c r="K386" s="4"/>
      <c r="L386" s="4"/>
      <c r="M386" s="4"/>
    </row>
    <row r="387" spans="6:13" x14ac:dyDescent="0.2">
      <c r="F387" s="4"/>
      <c r="G387" s="4"/>
      <c r="H387" s="4"/>
      <c r="I387" s="5"/>
      <c r="J387" s="4"/>
      <c r="K387" s="4"/>
      <c r="L387" s="4"/>
      <c r="M387" s="4"/>
    </row>
    <row r="388" spans="6:13" x14ac:dyDescent="0.2">
      <c r="F388" s="4"/>
      <c r="G388" s="4"/>
      <c r="H388" s="4"/>
      <c r="I388" s="5"/>
      <c r="J388" s="4"/>
      <c r="K388" s="4"/>
      <c r="L388" s="4"/>
      <c r="M388" s="4"/>
    </row>
    <row r="389" spans="6:13" x14ac:dyDescent="0.2">
      <c r="F389" s="4"/>
      <c r="G389" s="4"/>
      <c r="H389" s="4"/>
      <c r="I389" s="5"/>
      <c r="J389" s="4"/>
      <c r="K389" s="4"/>
      <c r="L389" s="4"/>
      <c r="M389" s="4"/>
    </row>
    <row r="390" spans="6:13" x14ac:dyDescent="0.2">
      <c r="F390" s="4"/>
      <c r="G390" s="4"/>
      <c r="H390" s="4"/>
      <c r="I390" s="5"/>
      <c r="J390" s="4"/>
      <c r="K390" s="4"/>
      <c r="L390" s="4"/>
      <c r="M390" s="4"/>
    </row>
    <row r="391" spans="6:13" x14ac:dyDescent="0.2">
      <c r="F391" s="4"/>
      <c r="G391" s="4"/>
      <c r="H391" s="4"/>
      <c r="I391" s="5"/>
      <c r="J391" s="4"/>
      <c r="K391" s="4"/>
      <c r="L391" s="4"/>
      <c r="M391" s="4"/>
    </row>
    <row r="392" spans="6:13" x14ac:dyDescent="0.2">
      <c r="F392" s="4"/>
      <c r="G392" s="4"/>
      <c r="H392" s="4"/>
      <c r="I392" s="5"/>
      <c r="J392" s="4"/>
      <c r="K392" s="4"/>
      <c r="L392" s="4"/>
      <c r="M392" s="4"/>
    </row>
    <row r="393" spans="6:13" x14ac:dyDescent="0.2">
      <c r="F393" s="4"/>
      <c r="G393" s="4"/>
      <c r="H393" s="4"/>
      <c r="I393" s="5"/>
      <c r="J393" s="4"/>
      <c r="K393" s="4"/>
      <c r="L393" s="4"/>
      <c r="M393" s="4"/>
    </row>
    <row r="394" spans="6:13" x14ac:dyDescent="0.2">
      <c r="F394" s="4"/>
      <c r="G394" s="4"/>
      <c r="H394" s="4"/>
      <c r="I394" s="5"/>
      <c r="J394" s="4"/>
      <c r="K394" s="4"/>
      <c r="L394" s="4"/>
      <c r="M394" s="4"/>
    </row>
    <row r="395" spans="6:13" x14ac:dyDescent="0.2">
      <c r="F395" s="4"/>
      <c r="G395" s="4"/>
      <c r="H395" s="4"/>
      <c r="I395" s="5"/>
      <c r="J395" s="4"/>
      <c r="K395" s="4"/>
      <c r="L395" s="4"/>
      <c r="M395" s="4"/>
    </row>
    <row r="396" spans="6:13" x14ac:dyDescent="0.2">
      <c r="F396" s="4"/>
      <c r="G396" s="4"/>
      <c r="H396" s="4"/>
      <c r="I396" s="5"/>
      <c r="J396" s="4"/>
      <c r="K396" s="4"/>
      <c r="L396" s="4"/>
      <c r="M396" s="4"/>
    </row>
    <row r="397" spans="6:13" x14ac:dyDescent="0.2">
      <c r="F397" s="4"/>
      <c r="G397" s="4"/>
      <c r="H397" s="4"/>
      <c r="I397" s="5"/>
      <c r="J397" s="4"/>
      <c r="K397" s="4"/>
      <c r="L397" s="4"/>
      <c r="M397" s="4"/>
    </row>
    <row r="398" spans="6:13" x14ac:dyDescent="0.2">
      <c r="F398" s="4"/>
      <c r="G398" s="4"/>
      <c r="H398" s="4"/>
      <c r="I398" s="5"/>
      <c r="J398" s="4"/>
      <c r="K398" s="4"/>
      <c r="L398" s="4"/>
      <c r="M398" s="4"/>
    </row>
    <row r="399" spans="6:13" x14ac:dyDescent="0.2">
      <c r="F399" s="4"/>
      <c r="G399" s="4"/>
      <c r="H399" s="4"/>
      <c r="I399" s="5"/>
      <c r="J399" s="4"/>
      <c r="K399" s="4"/>
      <c r="L399" s="4"/>
      <c r="M399" s="4"/>
    </row>
    <row r="400" spans="6:13" x14ac:dyDescent="0.2">
      <c r="F400" s="4"/>
      <c r="G400" s="4"/>
      <c r="H400" s="4"/>
      <c r="I400" s="5"/>
      <c r="J400" s="4"/>
      <c r="K400" s="4"/>
      <c r="L400" s="4"/>
      <c r="M400" s="4"/>
    </row>
    <row r="401" spans="6:13" x14ac:dyDescent="0.2">
      <c r="F401" s="4"/>
      <c r="G401" s="4"/>
      <c r="H401" s="4"/>
      <c r="I401" s="5"/>
      <c r="J401" s="4"/>
      <c r="K401" s="4"/>
      <c r="L401" s="4"/>
      <c r="M401" s="4"/>
    </row>
    <row r="402" spans="6:13" x14ac:dyDescent="0.2">
      <c r="F402" s="4"/>
      <c r="G402" s="4"/>
      <c r="H402" s="4"/>
      <c r="I402" s="5"/>
      <c r="J402" s="4"/>
      <c r="K402" s="4"/>
      <c r="L402" s="4"/>
      <c r="M402" s="4"/>
    </row>
    <row r="403" spans="6:13" x14ac:dyDescent="0.2">
      <c r="F403" s="4"/>
      <c r="G403" s="4"/>
      <c r="H403" s="4"/>
      <c r="I403" s="5"/>
      <c r="J403" s="4"/>
      <c r="K403" s="4"/>
      <c r="L403" s="4"/>
      <c r="M403" s="4"/>
    </row>
    <row r="404" spans="6:13" x14ac:dyDescent="0.2">
      <c r="F404" s="4"/>
      <c r="G404" s="4"/>
      <c r="H404" s="4"/>
      <c r="I404" s="5"/>
      <c r="J404" s="4"/>
      <c r="K404" s="4"/>
      <c r="L404" s="4"/>
      <c r="M404" s="4"/>
    </row>
    <row r="405" spans="6:13" x14ac:dyDescent="0.2">
      <c r="F405" s="4"/>
      <c r="G405" s="4"/>
      <c r="H405" s="4"/>
      <c r="I405" s="5"/>
      <c r="J405" s="4"/>
      <c r="K405" s="4"/>
      <c r="L405" s="4"/>
      <c r="M405" s="4"/>
    </row>
    <row r="406" spans="6:13" x14ac:dyDescent="0.2">
      <c r="F406" s="4"/>
      <c r="G406" s="4"/>
      <c r="H406" s="4"/>
      <c r="I406" s="5"/>
      <c r="J406" s="4"/>
      <c r="K406" s="4"/>
      <c r="L406" s="4"/>
      <c r="M406" s="4"/>
    </row>
    <row r="407" spans="6:13" x14ac:dyDescent="0.2">
      <c r="F407" s="4"/>
      <c r="G407" s="4"/>
      <c r="H407" s="4"/>
      <c r="I407" s="5"/>
      <c r="J407" s="4"/>
      <c r="K407" s="4"/>
      <c r="L407" s="4"/>
      <c r="M407" s="4"/>
    </row>
    <row r="408" spans="6:13" x14ac:dyDescent="0.2">
      <c r="F408" s="4"/>
      <c r="G408" s="4"/>
      <c r="H408" s="4"/>
      <c r="I408" s="5"/>
      <c r="J408" s="4"/>
      <c r="K408" s="4"/>
      <c r="L408" s="4"/>
      <c r="M408" s="4"/>
    </row>
    <row r="409" spans="6:13" x14ac:dyDescent="0.2">
      <c r="F409" s="4"/>
      <c r="G409" s="4"/>
      <c r="H409" s="4"/>
      <c r="I409" s="5"/>
      <c r="J409" s="4"/>
      <c r="K409" s="4"/>
      <c r="L409" s="4"/>
      <c r="M409" s="4"/>
    </row>
    <row r="410" spans="6:13" x14ac:dyDescent="0.2">
      <c r="F410" s="4"/>
      <c r="G410" s="4"/>
      <c r="H410" s="4"/>
      <c r="I410" s="5"/>
      <c r="J410" s="4"/>
      <c r="K410" s="4"/>
      <c r="L410" s="4"/>
      <c r="M410" s="4"/>
    </row>
    <row r="411" spans="6:13" x14ac:dyDescent="0.2">
      <c r="F411" s="4"/>
      <c r="G411" s="4"/>
      <c r="H411" s="4"/>
      <c r="I411" s="5"/>
      <c r="J411" s="4"/>
      <c r="K411" s="4"/>
      <c r="L411" s="4"/>
      <c r="M411" s="4"/>
    </row>
    <row r="412" spans="6:13" x14ac:dyDescent="0.2">
      <c r="F412" s="4"/>
      <c r="G412" s="4"/>
      <c r="H412" s="4"/>
      <c r="I412" s="5"/>
      <c r="J412" s="4"/>
      <c r="K412" s="4"/>
      <c r="L412" s="4"/>
      <c r="M412" s="4"/>
    </row>
    <row r="413" spans="6:13" x14ac:dyDescent="0.2">
      <c r="F413" s="4"/>
      <c r="G413" s="4"/>
      <c r="H413" s="4"/>
      <c r="I413" s="5"/>
      <c r="J413" s="4"/>
      <c r="K413" s="4"/>
      <c r="L413" s="4"/>
      <c r="M413" s="4"/>
    </row>
    <row r="414" spans="6:13" x14ac:dyDescent="0.2">
      <c r="F414" s="4"/>
      <c r="G414" s="4"/>
      <c r="H414" s="4"/>
      <c r="I414" s="5"/>
      <c r="J414" s="4"/>
      <c r="K414" s="4"/>
      <c r="L414" s="4"/>
      <c r="M414" s="4"/>
    </row>
    <row r="415" spans="6:13" x14ac:dyDescent="0.2">
      <c r="F415" s="4"/>
      <c r="G415" s="4"/>
      <c r="H415" s="4"/>
      <c r="I415" s="5"/>
      <c r="J415" s="4"/>
      <c r="K415" s="4"/>
      <c r="L415" s="4"/>
      <c r="M415" s="4"/>
    </row>
    <row r="416" spans="6:13" x14ac:dyDescent="0.2">
      <c r="F416" s="4"/>
      <c r="G416" s="4"/>
      <c r="H416" s="4"/>
      <c r="I416" s="5"/>
      <c r="J416" s="4"/>
      <c r="K416" s="4"/>
      <c r="L416" s="4"/>
      <c r="M416" s="4"/>
    </row>
    <row r="417" spans="6:13" x14ac:dyDescent="0.2">
      <c r="F417" s="4"/>
      <c r="G417" s="4"/>
      <c r="H417" s="4"/>
      <c r="I417" s="5"/>
      <c r="J417" s="4"/>
      <c r="K417" s="4"/>
      <c r="L417" s="4"/>
      <c r="M417" s="4"/>
    </row>
    <row r="418" spans="6:13" x14ac:dyDescent="0.2">
      <c r="F418" s="4"/>
      <c r="G418" s="4"/>
      <c r="H418" s="4"/>
      <c r="I418" s="5"/>
      <c r="J418" s="4"/>
      <c r="K418" s="4"/>
      <c r="L418" s="4"/>
      <c r="M418" s="4"/>
    </row>
    <row r="419" spans="6:13" x14ac:dyDescent="0.2">
      <c r="F419" s="4"/>
      <c r="G419" s="4"/>
      <c r="H419" s="4"/>
      <c r="I419" s="5"/>
      <c r="J419" s="4"/>
      <c r="K419" s="4"/>
      <c r="L419" s="4"/>
      <c r="M419" s="4"/>
    </row>
    <row r="420" spans="6:13" x14ac:dyDescent="0.2">
      <c r="F420" s="4"/>
      <c r="G420" s="4"/>
      <c r="H420" s="4"/>
      <c r="I420" s="5"/>
      <c r="J420" s="4"/>
      <c r="K420" s="4"/>
      <c r="L420" s="4"/>
      <c r="M420" s="4"/>
    </row>
    <row r="421" spans="6:13" x14ac:dyDescent="0.2">
      <c r="F421" s="4"/>
      <c r="G421" s="4"/>
      <c r="H421" s="4"/>
      <c r="I421" s="5"/>
      <c r="J421" s="4"/>
      <c r="K421" s="4"/>
      <c r="L421" s="4"/>
      <c r="M421" s="4"/>
    </row>
    <row r="422" spans="6:13" x14ac:dyDescent="0.2">
      <c r="F422" s="4"/>
      <c r="G422" s="4"/>
      <c r="H422" s="4"/>
      <c r="I422" s="5"/>
      <c r="J422" s="4"/>
      <c r="K422" s="4"/>
      <c r="L422" s="4"/>
      <c r="M422" s="4"/>
    </row>
    <row r="423" spans="6:13" x14ac:dyDescent="0.2">
      <c r="F423" s="4"/>
      <c r="G423" s="4"/>
      <c r="H423" s="4"/>
      <c r="I423" s="5"/>
      <c r="J423" s="4"/>
      <c r="K423" s="4"/>
      <c r="L423" s="4"/>
      <c r="M423" s="4"/>
    </row>
    <row r="424" spans="6:13" x14ac:dyDescent="0.2">
      <c r="F424" s="4"/>
      <c r="G424" s="4"/>
      <c r="H424" s="4"/>
      <c r="I424" s="5"/>
      <c r="J424" s="4"/>
      <c r="K424" s="4"/>
      <c r="L424" s="4"/>
      <c r="M424" s="4"/>
    </row>
    <row r="425" spans="6:13" x14ac:dyDescent="0.2">
      <c r="F425" s="4"/>
      <c r="G425" s="4"/>
      <c r="H425" s="4"/>
      <c r="I425" s="5"/>
      <c r="J425" s="4"/>
      <c r="K425" s="4"/>
      <c r="L425" s="4"/>
      <c r="M425" s="4"/>
    </row>
    <row r="426" spans="6:13" x14ac:dyDescent="0.2">
      <c r="F426" s="4"/>
      <c r="G426" s="4"/>
      <c r="H426" s="4"/>
      <c r="I426" s="5"/>
      <c r="J426" s="4"/>
      <c r="K426" s="4"/>
      <c r="L426" s="4"/>
      <c r="M426" s="4"/>
    </row>
    <row r="427" spans="6:13" x14ac:dyDescent="0.2">
      <c r="F427" s="4"/>
      <c r="G427" s="4"/>
      <c r="H427" s="4"/>
      <c r="I427" s="5"/>
      <c r="J427" s="4"/>
      <c r="K427" s="4"/>
      <c r="L427" s="4"/>
      <c r="M427" s="4"/>
    </row>
    <row r="428" spans="6:13" x14ac:dyDescent="0.2">
      <c r="F428" s="4"/>
      <c r="G428" s="4"/>
      <c r="H428" s="4"/>
      <c r="I428" s="5"/>
      <c r="J428" s="4"/>
      <c r="K428" s="4"/>
      <c r="L428" s="4"/>
      <c r="M428" s="4"/>
    </row>
    <row r="429" spans="6:13" x14ac:dyDescent="0.2">
      <c r="F429" s="4"/>
      <c r="G429" s="4"/>
      <c r="H429" s="4"/>
      <c r="I429" s="5"/>
      <c r="J429" s="4"/>
      <c r="K429" s="4"/>
      <c r="L429" s="4"/>
      <c r="M429" s="4"/>
    </row>
    <row r="430" spans="6:13" x14ac:dyDescent="0.2">
      <c r="F430" s="4"/>
      <c r="G430" s="4"/>
      <c r="H430" s="4"/>
      <c r="I430" s="5"/>
      <c r="J430" s="4"/>
      <c r="K430" s="4"/>
      <c r="L430" s="4"/>
      <c r="M430" s="4"/>
    </row>
    <row r="431" spans="6:13" x14ac:dyDescent="0.2">
      <c r="F431" s="4"/>
      <c r="G431" s="4"/>
      <c r="H431" s="4"/>
      <c r="I431" s="5"/>
      <c r="J431" s="4"/>
      <c r="K431" s="4"/>
      <c r="L431" s="4"/>
      <c r="M431" s="4"/>
    </row>
    <row r="432" spans="6:13" x14ac:dyDescent="0.2">
      <c r="F432" s="4"/>
      <c r="G432" s="4"/>
      <c r="H432" s="4"/>
      <c r="I432" s="5"/>
      <c r="J432" s="4"/>
      <c r="K432" s="4"/>
      <c r="L432" s="4"/>
      <c r="M432" s="4"/>
    </row>
    <row r="433" spans="6:13" x14ac:dyDescent="0.2">
      <c r="F433" s="4"/>
      <c r="G433" s="4"/>
      <c r="H433" s="4"/>
      <c r="I433" s="5"/>
      <c r="J433" s="4"/>
      <c r="K433" s="4"/>
      <c r="L433" s="4"/>
      <c r="M433" s="4"/>
    </row>
    <row r="434" spans="6:13" x14ac:dyDescent="0.2">
      <c r="F434" s="4"/>
      <c r="G434" s="4"/>
      <c r="H434" s="4"/>
      <c r="I434" s="5"/>
      <c r="J434" s="4"/>
      <c r="K434" s="4"/>
      <c r="L434" s="4"/>
      <c r="M434" s="4"/>
    </row>
    <row r="435" spans="6:13" x14ac:dyDescent="0.2">
      <c r="F435" s="4"/>
      <c r="G435" s="4"/>
      <c r="H435" s="4"/>
      <c r="I435" s="5"/>
      <c r="J435" s="4"/>
      <c r="K435" s="4"/>
      <c r="L435" s="4"/>
      <c r="M435" s="4"/>
    </row>
    <row r="436" spans="6:13" x14ac:dyDescent="0.2">
      <c r="F436" s="4"/>
      <c r="G436" s="4"/>
      <c r="H436" s="4"/>
      <c r="I436" s="5"/>
      <c r="J436" s="4"/>
      <c r="K436" s="4"/>
      <c r="L436" s="4"/>
      <c r="M436" s="4"/>
    </row>
    <row r="437" spans="6:13" x14ac:dyDescent="0.2">
      <c r="F437" s="4"/>
      <c r="G437" s="4"/>
      <c r="H437" s="4"/>
      <c r="I437" s="5"/>
      <c r="J437" s="4"/>
      <c r="K437" s="4"/>
      <c r="L437" s="4"/>
      <c r="M437" s="4"/>
    </row>
    <row r="438" spans="6:13" x14ac:dyDescent="0.2">
      <c r="F438" s="4"/>
      <c r="G438" s="4"/>
      <c r="H438" s="4"/>
      <c r="I438" s="5"/>
      <c r="J438" s="4"/>
      <c r="K438" s="4"/>
      <c r="L438" s="4"/>
      <c r="M438" s="4"/>
    </row>
    <row r="439" spans="6:13" x14ac:dyDescent="0.2">
      <c r="F439" s="4"/>
      <c r="G439" s="4"/>
      <c r="H439" s="4"/>
      <c r="I439" s="5"/>
      <c r="J439" s="4"/>
      <c r="K439" s="4"/>
      <c r="L439" s="4"/>
      <c r="M439" s="4"/>
    </row>
    <row r="440" spans="6:13" x14ac:dyDescent="0.2">
      <c r="F440" s="4"/>
      <c r="G440" s="4"/>
      <c r="H440" s="4"/>
      <c r="I440" s="5"/>
      <c r="J440" s="4"/>
      <c r="K440" s="4"/>
      <c r="L440" s="4"/>
      <c r="M440" s="4"/>
    </row>
    <row r="441" spans="6:13" x14ac:dyDescent="0.2">
      <c r="F441" s="4"/>
      <c r="G441" s="4"/>
      <c r="H441" s="4"/>
      <c r="I441" s="5"/>
      <c r="J441" s="4"/>
      <c r="K441" s="4"/>
      <c r="L441" s="4"/>
      <c r="M441" s="4"/>
    </row>
    <row r="442" spans="6:13" x14ac:dyDescent="0.2">
      <c r="F442" s="4"/>
      <c r="G442" s="4"/>
      <c r="H442" s="4"/>
      <c r="I442" s="5"/>
      <c r="J442" s="4"/>
      <c r="K442" s="4"/>
      <c r="L442" s="4"/>
      <c r="M442" s="4"/>
    </row>
    <row r="443" spans="6:13" x14ac:dyDescent="0.2">
      <c r="F443" s="4"/>
      <c r="G443" s="4"/>
      <c r="H443" s="4"/>
      <c r="I443" s="5"/>
      <c r="J443" s="4"/>
      <c r="K443" s="4"/>
      <c r="L443" s="4"/>
      <c r="M443" s="4"/>
    </row>
    <row r="444" spans="6:13" x14ac:dyDescent="0.2">
      <c r="F444" s="4"/>
      <c r="G444" s="4"/>
      <c r="H444" s="4"/>
      <c r="I444" s="5"/>
      <c r="J444" s="4"/>
      <c r="K444" s="4"/>
      <c r="L444" s="4"/>
      <c r="M444" s="4"/>
    </row>
    <row r="445" spans="6:13" x14ac:dyDescent="0.2">
      <c r="F445" s="4"/>
      <c r="G445" s="4"/>
      <c r="H445" s="4"/>
      <c r="I445" s="5"/>
      <c r="J445" s="4"/>
      <c r="K445" s="4"/>
      <c r="L445" s="4"/>
      <c r="M445" s="4"/>
    </row>
    <row r="446" spans="6:13" x14ac:dyDescent="0.2">
      <c r="F446" s="4"/>
      <c r="G446" s="4"/>
      <c r="H446" s="4"/>
      <c r="I446" s="5"/>
      <c r="J446" s="4"/>
      <c r="K446" s="4"/>
      <c r="L446" s="4"/>
      <c r="M446" s="4"/>
    </row>
    <row r="447" spans="6:13" x14ac:dyDescent="0.2">
      <c r="F447" s="4"/>
      <c r="G447" s="4"/>
      <c r="H447" s="4"/>
      <c r="I447" s="5"/>
      <c r="J447" s="4"/>
      <c r="K447" s="4"/>
      <c r="L447" s="4"/>
      <c r="M447" s="4"/>
    </row>
    <row r="448" spans="6:13" x14ac:dyDescent="0.2">
      <c r="F448" s="4"/>
      <c r="G448" s="4"/>
      <c r="H448" s="4"/>
      <c r="I448" s="5"/>
      <c r="J448" s="4"/>
      <c r="K448" s="4"/>
      <c r="L448" s="4"/>
      <c r="M448" s="4"/>
    </row>
    <row r="449" spans="6:13" x14ac:dyDescent="0.2">
      <c r="F449" s="4"/>
      <c r="G449" s="4"/>
      <c r="H449" s="4"/>
      <c r="I449" s="5"/>
      <c r="J449" s="4"/>
      <c r="K449" s="4"/>
      <c r="L449" s="4"/>
      <c r="M449" s="4"/>
    </row>
    <row r="450" spans="6:13" x14ac:dyDescent="0.2">
      <c r="F450" s="4"/>
      <c r="G450" s="4"/>
      <c r="H450" s="4"/>
      <c r="I450" s="5"/>
      <c r="J450" s="4"/>
      <c r="K450" s="4"/>
      <c r="L450" s="4"/>
      <c r="M450" s="4"/>
    </row>
    <row r="451" spans="6:13" x14ac:dyDescent="0.2">
      <c r="F451" s="4"/>
      <c r="G451" s="4"/>
      <c r="H451" s="4"/>
      <c r="I451" s="5"/>
      <c r="J451" s="4"/>
      <c r="K451" s="4"/>
      <c r="L451" s="4"/>
      <c r="M451" s="4"/>
    </row>
    <row r="452" spans="6:13" x14ac:dyDescent="0.2">
      <c r="F452" s="4"/>
      <c r="G452" s="4"/>
      <c r="H452" s="4"/>
      <c r="I452" s="5"/>
      <c r="J452" s="4"/>
      <c r="K452" s="4"/>
      <c r="L452" s="4"/>
      <c r="M452" s="4"/>
    </row>
    <row r="453" spans="6:13" x14ac:dyDescent="0.2">
      <c r="F453" s="4"/>
      <c r="G453" s="4"/>
      <c r="H453" s="4"/>
      <c r="I453" s="5"/>
      <c r="J453" s="4"/>
      <c r="K453" s="4"/>
      <c r="L453" s="4"/>
      <c r="M453" s="4"/>
    </row>
    <row r="454" spans="6:13" x14ac:dyDescent="0.2">
      <c r="F454" s="4"/>
      <c r="G454" s="4"/>
      <c r="H454" s="4"/>
      <c r="I454" s="5"/>
      <c r="J454" s="4"/>
      <c r="K454" s="4"/>
      <c r="L454" s="4"/>
      <c r="M454" s="4"/>
    </row>
    <row r="455" spans="6:13" x14ac:dyDescent="0.2">
      <c r="F455" s="4"/>
      <c r="G455" s="4"/>
      <c r="H455" s="4"/>
      <c r="I455" s="5"/>
      <c r="J455" s="4"/>
      <c r="K455" s="4"/>
      <c r="L455" s="4"/>
      <c r="M455" s="4"/>
    </row>
    <row r="456" spans="6:13" x14ac:dyDescent="0.2">
      <c r="F456" s="4"/>
      <c r="G456" s="4"/>
      <c r="H456" s="4"/>
      <c r="I456" s="5"/>
      <c r="J456" s="4"/>
      <c r="K456" s="4"/>
      <c r="L456" s="4"/>
      <c r="M456" s="4"/>
    </row>
    <row r="457" spans="6:13" x14ac:dyDescent="0.2">
      <c r="F457" s="4"/>
      <c r="G457" s="4"/>
      <c r="H457" s="4"/>
      <c r="I457" s="5"/>
      <c r="J457" s="4"/>
      <c r="K457" s="4"/>
      <c r="L457" s="4"/>
      <c r="M457" s="4"/>
    </row>
    <row r="458" spans="6:13" x14ac:dyDescent="0.2">
      <c r="F458" s="4"/>
      <c r="G458" s="4"/>
      <c r="H458" s="4"/>
      <c r="I458" s="5"/>
      <c r="J458" s="4"/>
      <c r="K458" s="4"/>
      <c r="L458" s="4"/>
      <c r="M458" s="4"/>
    </row>
    <row r="459" spans="6:13" x14ac:dyDescent="0.2">
      <c r="F459" s="4"/>
      <c r="G459" s="4"/>
      <c r="H459" s="4"/>
      <c r="I459" s="5"/>
      <c r="J459" s="4"/>
      <c r="K459" s="4"/>
      <c r="L459" s="4"/>
      <c r="M459" s="4"/>
    </row>
    <row r="460" spans="6:13" x14ac:dyDescent="0.2">
      <c r="F460" s="4"/>
      <c r="G460" s="4"/>
      <c r="H460" s="4"/>
      <c r="I460" s="5"/>
      <c r="J460" s="4"/>
      <c r="K460" s="4"/>
      <c r="L460" s="4"/>
      <c r="M460" s="4"/>
    </row>
    <row r="461" spans="6:13" x14ac:dyDescent="0.2">
      <c r="F461" s="4"/>
      <c r="G461" s="4"/>
      <c r="H461" s="4"/>
      <c r="I461" s="5"/>
      <c r="J461" s="4"/>
      <c r="K461" s="4"/>
      <c r="L461" s="4"/>
      <c r="M461" s="4"/>
    </row>
    <row r="462" spans="6:13" x14ac:dyDescent="0.2">
      <c r="F462" s="4"/>
      <c r="G462" s="4"/>
      <c r="H462" s="4"/>
      <c r="I462" s="5"/>
      <c r="J462" s="4"/>
      <c r="K462" s="4"/>
      <c r="L462" s="4"/>
      <c r="M462" s="4"/>
    </row>
    <row r="463" spans="6:13" x14ac:dyDescent="0.2">
      <c r="F463" s="4"/>
      <c r="G463" s="4"/>
      <c r="H463" s="4"/>
      <c r="I463" s="5"/>
      <c r="J463" s="4"/>
      <c r="K463" s="4"/>
      <c r="L463" s="4"/>
      <c r="M463" s="4"/>
    </row>
    <row r="464" spans="6:13" x14ac:dyDescent="0.2">
      <c r="F464" s="4"/>
      <c r="G464" s="4"/>
      <c r="H464" s="4"/>
      <c r="I464" s="5"/>
      <c r="J464" s="4"/>
      <c r="K464" s="4"/>
      <c r="L464" s="4"/>
      <c r="M464" s="4"/>
    </row>
    <row r="465" spans="6:13" x14ac:dyDescent="0.2">
      <c r="F465" s="4"/>
      <c r="G465" s="4"/>
      <c r="H465" s="4"/>
      <c r="I465" s="5"/>
      <c r="J465" s="4"/>
      <c r="K465" s="4"/>
      <c r="L465" s="4"/>
      <c r="M465" s="4"/>
    </row>
    <row r="466" spans="6:13" x14ac:dyDescent="0.2">
      <c r="F466" s="4"/>
      <c r="G466" s="4"/>
      <c r="H466" s="4"/>
      <c r="I466" s="5"/>
      <c r="J466" s="4"/>
      <c r="K466" s="4"/>
      <c r="L466" s="4"/>
      <c r="M466" s="4"/>
    </row>
    <row r="467" spans="6:13" x14ac:dyDescent="0.2">
      <c r="F467" s="4"/>
      <c r="G467" s="4"/>
      <c r="H467" s="4"/>
      <c r="I467" s="5"/>
      <c r="J467" s="4"/>
      <c r="K467" s="4"/>
      <c r="L467" s="4"/>
      <c r="M467" s="4"/>
    </row>
    <row r="468" spans="6:13" x14ac:dyDescent="0.2">
      <c r="F468" s="4"/>
      <c r="G468" s="4"/>
      <c r="H468" s="4"/>
      <c r="I468" s="5"/>
      <c r="J468" s="4"/>
      <c r="K468" s="4"/>
      <c r="L468" s="4"/>
      <c r="M468" s="4"/>
    </row>
    <row r="469" spans="6:13" x14ac:dyDescent="0.2">
      <c r="F469" s="4"/>
      <c r="G469" s="4"/>
      <c r="H469" s="4"/>
      <c r="I469" s="5"/>
      <c r="J469" s="4"/>
      <c r="K469" s="4"/>
      <c r="L469" s="4"/>
      <c r="M469" s="4"/>
    </row>
    <row r="470" spans="6:13" x14ac:dyDescent="0.2">
      <c r="F470" s="4"/>
      <c r="G470" s="4"/>
      <c r="H470" s="4"/>
      <c r="I470" s="5"/>
      <c r="J470" s="4"/>
      <c r="K470" s="4"/>
      <c r="L470" s="4"/>
      <c r="M470" s="4"/>
    </row>
    <row r="471" spans="6:13" x14ac:dyDescent="0.2">
      <c r="F471" s="4"/>
      <c r="G471" s="4"/>
      <c r="H471" s="4"/>
      <c r="I471" s="5"/>
      <c r="J471" s="4"/>
      <c r="K471" s="4"/>
      <c r="L471" s="4"/>
      <c r="M471" s="4"/>
    </row>
    <row r="472" spans="6:13" x14ac:dyDescent="0.2">
      <c r="F472" s="4"/>
      <c r="G472" s="4"/>
      <c r="H472" s="4"/>
      <c r="I472" s="5"/>
      <c r="J472" s="4"/>
      <c r="K472" s="4"/>
      <c r="L472" s="4"/>
      <c r="M472" s="4"/>
    </row>
    <row r="473" spans="6:13" x14ac:dyDescent="0.2">
      <c r="F473" s="4"/>
      <c r="G473" s="4"/>
      <c r="H473" s="4"/>
      <c r="I473" s="5"/>
      <c r="J473" s="4"/>
      <c r="K473" s="4"/>
      <c r="L473" s="4"/>
      <c r="M473" s="4"/>
    </row>
    <row r="474" spans="6:13" x14ac:dyDescent="0.2">
      <c r="F474" s="4"/>
      <c r="G474" s="4"/>
      <c r="H474" s="4"/>
      <c r="I474" s="5"/>
      <c r="J474" s="4"/>
      <c r="K474" s="4"/>
      <c r="L474" s="4"/>
      <c r="M474" s="4"/>
    </row>
    <row r="475" spans="6:13" x14ac:dyDescent="0.2">
      <c r="F475" s="4"/>
      <c r="G475" s="4"/>
      <c r="H475" s="4"/>
      <c r="I475" s="5"/>
      <c r="J475" s="4"/>
      <c r="K475" s="4"/>
      <c r="L475" s="4"/>
      <c r="M475" s="4"/>
    </row>
    <row r="476" spans="6:13" x14ac:dyDescent="0.2">
      <c r="F476" s="4"/>
      <c r="G476" s="4"/>
      <c r="H476" s="4"/>
      <c r="I476" s="5"/>
      <c r="J476" s="4"/>
      <c r="K476" s="4"/>
      <c r="L476" s="4"/>
      <c r="M476" s="4"/>
    </row>
    <row r="477" spans="6:13" x14ac:dyDescent="0.2">
      <c r="F477" s="4"/>
      <c r="G477" s="4"/>
      <c r="H477" s="4"/>
      <c r="I477" s="5"/>
      <c r="J477" s="4"/>
      <c r="K477" s="4"/>
      <c r="L477" s="4"/>
      <c r="M477" s="4"/>
    </row>
    <row r="478" spans="6:13" x14ac:dyDescent="0.2">
      <c r="F478" s="4"/>
      <c r="G478" s="4"/>
      <c r="H478" s="4"/>
      <c r="I478" s="5"/>
      <c r="J478" s="4"/>
      <c r="K478" s="4"/>
      <c r="L478" s="4"/>
      <c r="M478" s="4"/>
    </row>
    <row r="479" spans="6:13" x14ac:dyDescent="0.2">
      <c r="F479" s="4"/>
      <c r="G479" s="4"/>
      <c r="H479" s="4"/>
      <c r="I479" s="5"/>
      <c r="J479" s="4"/>
      <c r="K479" s="4"/>
      <c r="L479" s="4"/>
      <c r="M479" s="4"/>
    </row>
    <row r="480" spans="6:13" x14ac:dyDescent="0.2">
      <c r="F480" s="4"/>
      <c r="G480" s="4"/>
      <c r="H480" s="4"/>
      <c r="I480" s="5"/>
      <c r="J480" s="4"/>
      <c r="K480" s="4"/>
      <c r="L480" s="4"/>
      <c r="M480" s="4"/>
    </row>
    <row r="481" spans="6:13" x14ac:dyDescent="0.2">
      <c r="F481" s="4"/>
      <c r="G481" s="4"/>
      <c r="H481" s="4"/>
      <c r="I481" s="5"/>
      <c r="J481" s="4"/>
      <c r="K481" s="4"/>
      <c r="L481" s="4"/>
      <c r="M481" s="4"/>
    </row>
    <row r="482" spans="6:13" x14ac:dyDescent="0.2">
      <c r="F482" s="4"/>
      <c r="G482" s="4"/>
      <c r="H482" s="4"/>
      <c r="I482" s="5"/>
      <c r="J482" s="4"/>
      <c r="K482" s="4"/>
      <c r="L482" s="4"/>
      <c r="M482" s="4"/>
    </row>
    <row r="483" spans="6:13" x14ac:dyDescent="0.2">
      <c r="F483" s="4"/>
      <c r="G483" s="4"/>
      <c r="H483" s="4"/>
      <c r="I483" s="5"/>
      <c r="J483" s="4"/>
      <c r="K483" s="4"/>
      <c r="L483" s="4"/>
      <c r="M483" s="4"/>
    </row>
    <row r="484" spans="6:13" x14ac:dyDescent="0.2">
      <c r="F484" s="4"/>
      <c r="G484" s="4"/>
      <c r="H484" s="4"/>
      <c r="I484" s="5"/>
      <c r="J484" s="4"/>
      <c r="K484" s="4"/>
      <c r="L484" s="4"/>
      <c r="M484" s="4"/>
    </row>
    <row r="485" spans="6:13" x14ac:dyDescent="0.2">
      <c r="F485" s="4"/>
      <c r="G485" s="4"/>
      <c r="H485" s="4"/>
      <c r="I485" s="5"/>
      <c r="J485" s="4"/>
      <c r="K485" s="4"/>
      <c r="L485" s="4"/>
      <c r="M485" s="4"/>
    </row>
    <row r="486" spans="6:13" x14ac:dyDescent="0.2">
      <c r="F486" s="4"/>
      <c r="G486" s="4"/>
      <c r="H486" s="4"/>
      <c r="I486" s="5"/>
      <c r="J486" s="4"/>
      <c r="K486" s="4"/>
      <c r="L486" s="4"/>
      <c r="M486" s="4"/>
    </row>
    <row r="487" spans="6:13" x14ac:dyDescent="0.2">
      <c r="F487" s="4"/>
      <c r="G487" s="4"/>
      <c r="H487" s="4"/>
      <c r="I487" s="5"/>
      <c r="J487" s="4"/>
      <c r="K487" s="4"/>
      <c r="L487" s="4"/>
      <c r="M487" s="4"/>
    </row>
    <row r="488" spans="6:13" x14ac:dyDescent="0.2">
      <c r="F488" s="4"/>
      <c r="G488" s="4"/>
      <c r="H488" s="4"/>
      <c r="I488" s="5"/>
      <c r="J488" s="4"/>
      <c r="K488" s="4"/>
      <c r="L488" s="4"/>
      <c r="M488" s="4"/>
    </row>
    <row r="489" spans="6:13" x14ac:dyDescent="0.2">
      <c r="F489" s="4"/>
      <c r="G489" s="4"/>
      <c r="H489" s="4"/>
      <c r="I489" s="5"/>
      <c r="J489" s="4"/>
      <c r="K489" s="4"/>
      <c r="L489" s="4"/>
      <c r="M489" s="4"/>
    </row>
    <row r="490" spans="6:13" x14ac:dyDescent="0.2">
      <c r="F490" s="4"/>
      <c r="G490" s="4"/>
      <c r="H490" s="4"/>
      <c r="I490" s="5"/>
      <c r="J490" s="4"/>
      <c r="K490" s="4"/>
      <c r="L490" s="4"/>
      <c r="M490" s="4"/>
    </row>
    <row r="491" spans="6:13" x14ac:dyDescent="0.2">
      <c r="F491" s="4"/>
      <c r="G491" s="4"/>
      <c r="H491" s="4"/>
      <c r="I491" s="5"/>
      <c r="J491" s="4"/>
      <c r="K491" s="4"/>
      <c r="L491" s="4"/>
      <c r="M491" s="4"/>
    </row>
    <row r="492" spans="6:13" x14ac:dyDescent="0.2">
      <c r="F492" s="4"/>
      <c r="G492" s="4"/>
      <c r="H492" s="4"/>
      <c r="I492" s="5"/>
      <c r="J492" s="4"/>
      <c r="K492" s="4"/>
      <c r="L492" s="4"/>
      <c r="M492" s="4"/>
    </row>
    <row r="493" spans="6:13" x14ac:dyDescent="0.2">
      <c r="F493" s="4"/>
      <c r="G493" s="4"/>
      <c r="H493" s="4"/>
      <c r="I493" s="5"/>
      <c r="J493" s="4"/>
      <c r="K493" s="4"/>
      <c r="L493" s="4"/>
      <c r="M493" s="4"/>
    </row>
    <row r="494" spans="6:13" x14ac:dyDescent="0.2">
      <c r="F494" s="4"/>
      <c r="G494" s="4"/>
      <c r="H494" s="4"/>
      <c r="I494" s="5"/>
      <c r="J494" s="4"/>
      <c r="K494" s="4"/>
      <c r="L494" s="4"/>
      <c r="M494" s="4"/>
    </row>
    <row r="495" spans="6:13" x14ac:dyDescent="0.2">
      <c r="F495" s="4"/>
      <c r="G495" s="4"/>
      <c r="H495" s="4"/>
      <c r="I495" s="5"/>
      <c r="J495" s="4"/>
      <c r="K495" s="4"/>
      <c r="L495" s="4"/>
      <c r="M495" s="4"/>
    </row>
    <row r="496" spans="6:13" x14ac:dyDescent="0.2">
      <c r="F496" s="4"/>
      <c r="G496" s="4"/>
      <c r="H496" s="4"/>
      <c r="I496" s="5"/>
      <c r="J496" s="4"/>
      <c r="K496" s="4"/>
      <c r="L496" s="4"/>
      <c r="M496" s="4"/>
    </row>
    <row r="497" spans="6:13" x14ac:dyDescent="0.2">
      <c r="F497" s="4"/>
      <c r="G497" s="4"/>
      <c r="H497" s="4"/>
      <c r="I497" s="5"/>
      <c r="J497" s="4"/>
      <c r="K497" s="4"/>
      <c r="L497" s="4"/>
      <c r="M497" s="4"/>
    </row>
    <row r="498" spans="6:13" x14ac:dyDescent="0.2">
      <c r="F498" s="4"/>
      <c r="G498" s="4"/>
      <c r="H498" s="4"/>
      <c r="I498" s="5"/>
      <c r="J498" s="4"/>
      <c r="K498" s="4"/>
      <c r="L498" s="4"/>
      <c r="M498" s="4"/>
    </row>
    <row r="499" spans="6:13" x14ac:dyDescent="0.2">
      <c r="F499" s="4"/>
      <c r="G499" s="4"/>
      <c r="H499" s="4"/>
      <c r="I499" s="5"/>
      <c r="J499" s="4"/>
      <c r="K499" s="4"/>
      <c r="L499" s="4"/>
      <c r="M499" s="4"/>
    </row>
    <row r="500" spans="6:13" x14ac:dyDescent="0.2">
      <c r="F500" s="4"/>
      <c r="G500" s="4"/>
      <c r="H500" s="4"/>
      <c r="I500" s="5"/>
      <c r="J500" s="4"/>
      <c r="K500" s="4"/>
      <c r="L500" s="4"/>
      <c r="M500" s="4"/>
    </row>
    <row r="501" spans="6:13" x14ac:dyDescent="0.2">
      <c r="F501" s="4"/>
      <c r="G501" s="4"/>
      <c r="H501" s="4"/>
      <c r="I501" s="5"/>
      <c r="J501" s="4"/>
      <c r="K501" s="4"/>
      <c r="L501" s="4"/>
      <c r="M501" s="4"/>
    </row>
    <row r="502" spans="6:13" x14ac:dyDescent="0.2">
      <c r="F502" s="4"/>
      <c r="G502" s="4"/>
      <c r="H502" s="4"/>
      <c r="I502" s="5"/>
      <c r="J502" s="4"/>
      <c r="K502" s="4"/>
      <c r="L502" s="4"/>
      <c r="M502" s="4"/>
    </row>
    <row r="503" spans="6:13" x14ac:dyDescent="0.2">
      <c r="F503" s="4"/>
      <c r="G503" s="4"/>
      <c r="H503" s="4"/>
      <c r="I503" s="5"/>
      <c r="J503" s="4"/>
      <c r="K503" s="4"/>
      <c r="L503" s="4"/>
      <c r="M503" s="4"/>
    </row>
    <row r="504" spans="6:13" x14ac:dyDescent="0.2">
      <c r="F504" s="4"/>
      <c r="G504" s="4"/>
      <c r="H504" s="4"/>
      <c r="I504" s="5"/>
      <c r="J504" s="4"/>
      <c r="K504" s="4"/>
      <c r="L504" s="4"/>
      <c r="M504" s="4"/>
    </row>
    <row r="505" spans="6:13" x14ac:dyDescent="0.2">
      <c r="F505" s="4"/>
      <c r="G505" s="4"/>
      <c r="H505" s="4"/>
      <c r="I505" s="5"/>
      <c r="J505" s="4"/>
      <c r="K505" s="4"/>
      <c r="L505" s="4"/>
      <c r="M505" s="4"/>
    </row>
    <row r="506" spans="6:13" x14ac:dyDescent="0.2">
      <c r="F506" s="4"/>
      <c r="G506" s="4"/>
      <c r="H506" s="4"/>
      <c r="I506" s="5"/>
      <c r="J506" s="4"/>
      <c r="K506" s="4"/>
      <c r="L506" s="4"/>
      <c r="M506" s="4"/>
    </row>
    <row r="507" spans="6:13" x14ac:dyDescent="0.2">
      <c r="F507" s="4"/>
      <c r="G507" s="4"/>
      <c r="H507" s="4"/>
      <c r="I507" s="5"/>
      <c r="J507" s="4"/>
      <c r="K507" s="4"/>
      <c r="L507" s="4"/>
      <c r="M507" s="4"/>
    </row>
    <row r="508" spans="6:13" x14ac:dyDescent="0.2">
      <c r="F508" s="4"/>
      <c r="G508" s="4"/>
      <c r="H508" s="4"/>
      <c r="I508" s="5"/>
      <c r="J508" s="4"/>
      <c r="K508" s="4"/>
      <c r="L508" s="4"/>
      <c r="M508" s="4"/>
    </row>
    <row r="509" spans="6:13" x14ac:dyDescent="0.2">
      <c r="F509" s="4"/>
      <c r="G509" s="4"/>
      <c r="H509" s="4"/>
      <c r="I509" s="5"/>
      <c r="J509" s="4"/>
      <c r="K509" s="4"/>
      <c r="L509" s="4"/>
      <c r="M509" s="4"/>
    </row>
    <row r="510" spans="6:13" x14ac:dyDescent="0.2">
      <c r="F510" s="4"/>
      <c r="G510" s="4"/>
      <c r="H510" s="4"/>
      <c r="I510" s="5"/>
      <c r="J510" s="4"/>
      <c r="K510" s="4"/>
      <c r="L510" s="4"/>
      <c r="M510" s="4"/>
    </row>
    <row r="511" spans="6:13" x14ac:dyDescent="0.2">
      <c r="F511" s="4"/>
      <c r="G511" s="4"/>
      <c r="H511" s="4"/>
      <c r="I511" s="5"/>
      <c r="J511" s="4"/>
      <c r="K511" s="4"/>
      <c r="L511" s="4"/>
      <c r="M511" s="4"/>
    </row>
    <row r="512" spans="6:13" x14ac:dyDescent="0.2">
      <c r="F512" s="4"/>
      <c r="G512" s="4"/>
      <c r="H512" s="4"/>
      <c r="I512" s="5"/>
      <c r="J512" s="4"/>
      <c r="K512" s="4"/>
      <c r="L512" s="4"/>
      <c r="M512" s="4"/>
    </row>
    <row r="513" spans="6:13" x14ac:dyDescent="0.2">
      <c r="F513" s="4"/>
      <c r="G513" s="4"/>
      <c r="H513" s="4"/>
      <c r="I513" s="5"/>
      <c r="J513" s="4"/>
      <c r="K513" s="4"/>
      <c r="L513" s="4"/>
      <c r="M513" s="4"/>
    </row>
    <row r="514" spans="6:13" x14ac:dyDescent="0.2">
      <c r="F514" s="4"/>
      <c r="G514" s="4"/>
      <c r="H514" s="4"/>
      <c r="I514" s="5"/>
      <c r="J514" s="4"/>
      <c r="K514" s="4"/>
      <c r="L514" s="4"/>
      <c r="M514" s="4"/>
    </row>
    <row r="515" spans="6:13" x14ac:dyDescent="0.2">
      <c r="F515" s="4"/>
      <c r="G515" s="4"/>
      <c r="H515" s="4"/>
      <c r="I515" s="5"/>
      <c r="J515" s="4"/>
      <c r="K515" s="4"/>
      <c r="L515" s="4"/>
      <c r="M515" s="4"/>
    </row>
    <row r="516" spans="6:13" x14ac:dyDescent="0.2">
      <c r="F516" s="4"/>
      <c r="G516" s="4"/>
      <c r="H516" s="4"/>
      <c r="I516" s="5"/>
      <c r="J516" s="4"/>
      <c r="K516" s="4"/>
      <c r="L516" s="4"/>
      <c r="M516" s="4"/>
    </row>
    <row r="517" spans="6:13" x14ac:dyDescent="0.2">
      <c r="F517" s="4"/>
      <c r="G517" s="4"/>
      <c r="H517" s="4"/>
      <c r="I517" s="5"/>
      <c r="J517" s="4"/>
      <c r="K517" s="4"/>
      <c r="L517" s="4"/>
      <c r="M517" s="4"/>
    </row>
    <row r="518" spans="6:13" x14ac:dyDescent="0.2">
      <c r="F518" s="4"/>
      <c r="G518" s="4"/>
      <c r="H518" s="4"/>
      <c r="I518" s="5"/>
      <c r="J518" s="4"/>
      <c r="K518" s="4"/>
      <c r="L518" s="4"/>
      <c r="M518" s="4"/>
    </row>
    <row r="519" spans="6:13" x14ac:dyDescent="0.2">
      <c r="F519" s="4"/>
      <c r="G519" s="4"/>
      <c r="H519" s="4"/>
      <c r="I519" s="5"/>
      <c r="J519" s="4"/>
      <c r="K519" s="4"/>
      <c r="L519" s="4"/>
      <c r="M519" s="4"/>
    </row>
    <row r="520" spans="6:13" x14ac:dyDescent="0.2">
      <c r="F520" s="4"/>
      <c r="G520" s="4"/>
      <c r="H520" s="4"/>
      <c r="I520" s="5"/>
      <c r="J520" s="4"/>
      <c r="K520" s="4"/>
      <c r="L520" s="4"/>
      <c r="M520" s="4"/>
    </row>
    <row r="521" spans="6:13" x14ac:dyDescent="0.2">
      <c r="F521" s="4"/>
      <c r="G521" s="4"/>
      <c r="H521" s="4"/>
      <c r="I521" s="5"/>
      <c r="J521" s="4"/>
      <c r="K521" s="4"/>
      <c r="L521" s="4"/>
      <c r="M521" s="4"/>
    </row>
    <row r="522" spans="6:13" x14ac:dyDescent="0.2">
      <c r="F522" s="4"/>
      <c r="G522" s="4"/>
      <c r="H522" s="4"/>
      <c r="I522" s="5"/>
      <c r="J522" s="4"/>
      <c r="K522" s="4"/>
      <c r="L522" s="4"/>
      <c r="M522" s="4"/>
    </row>
    <row r="523" spans="6:13" x14ac:dyDescent="0.2">
      <c r="F523" s="4"/>
      <c r="G523" s="4"/>
      <c r="H523" s="4"/>
      <c r="I523" s="5"/>
      <c r="J523" s="4"/>
      <c r="K523" s="4"/>
      <c r="L523" s="4"/>
      <c r="M523" s="4"/>
    </row>
    <row r="524" spans="6:13" x14ac:dyDescent="0.2">
      <c r="F524" s="4"/>
      <c r="G524" s="4"/>
      <c r="H524" s="4"/>
      <c r="I524" s="5"/>
      <c r="J524" s="4"/>
      <c r="K524" s="4"/>
      <c r="L524" s="4"/>
      <c r="M524" s="4"/>
    </row>
    <row r="525" spans="6:13" x14ac:dyDescent="0.2">
      <c r="F525" s="4"/>
      <c r="G525" s="4"/>
      <c r="H525" s="4"/>
      <c r="I525" s="5"/>
      <c r="J525" s="4"/>
      <c r="K525" s="4"/>
      <c r="L525" s="4"/>
      <c r="M525" s="4"/>
    </row>
    <row r="526" spans="6:13" x14ac:dyDescent="0.2">
      <c r="F526" s="4"/>
      <c r="G526" s="4"/>
      <c r="H526" s="4"/>
      <c r="I526" s="5"/>
      <c r="J526" s="4"/>
      <c r="K526" s="4"/>
      <c r="L526" s="4"/>
      <c r="M526" s="4"/>
    </row>
    <row r="527" spans="6:13" x14ac:dyDescent="0.2">
      <c r="F527" s="4"/>
      <c r="G527" s="4"/>
      <c r="H527" s="4"/>
      <c r="I527" s="5"/>
      <c r="J527" s="4"/>
      <c r="K527" s="4"/>
      <c r="L527" s="4"/>
      <c r="M527" s="4"/>
    </row>
    <row r="528" spans="6:13" x14ac:dyDescent="0.2">
      <c r="F528" s="4"/>
      <c r="G528" s="4"/>
      <c r="H528" s="4"/>
      <c r="I528" s="5"/>
      <c r="J528" s="4"/>
      <c r="K528" s="4"/>
      <c r="L528" s="4"/>
      <c r="M528" s="4"/>
    </row>
    <row r="529" spans="6:13" x14ac:dyDescent="0.2">
      <c r="F529" s="4"/>
      <c r="G529" s="4"/>
      <c r="H529" s="4"/>
      <c r="I529" s="5"/>
      <c r="J529" s="4"/>
      <c r="K529" s="4"/>
      <c r="L529" s="4"/>
      <c r="M529" s="4"/>
    </row>
    <row r="530" spans="6:13" x14ac:dyDescent="0.2">
      <c r="F530" s="4"/>
      <c r="G530" s="4"/>
      <c r="H530" s="4"/>
      <c r="I530" s="5"/>
      <c r="J530" s="4"/>
      <c r="K530" s="4"/>
      <c r="L530" s="4"/>
      <c r="M530" s="4"/>
    </row>
    <row r="531" spans="6:13" x14ac:dyDescent="0.2">
      <c r="F531" s="4"/>
      <c r="G531" s="4"/>
      <c r="H531" s="4"/>
      <c r="I531" s="5"/>
      <c r="J531" s="4"/>
      <c r="K531" s="4"/>
      <c r="L531" s="4"/>
      <c r="M531" s="4"/>
    </row>
    <row r="532" spans="6:13" x14ac:dyDescent="0.2">
      <c r="F532" s="4"/>
      <c r="G532" s="4"/>
      <c r="H532" s="4"/>
      <c r="I532" s="5"/>
      <c r="J532" s="4"/>
      <c r="K532" s="4"/>
      <c r="L532" s="4"/>
      <c r="M532" s="4"/>
    </row>
    <row r="533" spans="6:13" x14ac:dyDescent="0.2">
      <c r="F533" s="4"/>
      <c r="G533" s="4"/>
      <c r="H533" s="4"/>
      <c r="I533" s="5"/>
      <c r="J533" s="4"/>
      <c r="K533" s="4"/>
      <c r="L533" s="4"/>
      <c r="M533" s="4"/>
    </row>
    <row r="534" spans="6:13" x14ac:dyDescent="0.2">
      <c r="F534" s="4"/>
      <c r="G534" s="4"/>
      <c r="H534" s="4"/>
      <c r="I534" s="5"/>
      <c r="J534" s="4"/>
      <c r="K534" s="4"/>
      <c r="L534" s="4"/>
      <c r="M534" s="4"/>
    </row>
    <row r="535" spans="6:13" x14ac:dyDescent="0.2">
      <c r="F535" s="4"/>
      <c r="G535" s="4"/>
      <c r="H535" s="4"/>
      <c r="I535" s="5"/>
      <c r="J535" s="4"/>
      <c r="K535" s="4"/>
      <c r="L535" s="4"/>
      <c r="M535" s="4"/>
    </row>
    <row r="536" spans="6:13" x14ac:dyDescent="0.2">
      <c r="F536" s="4"/>
      <c r="G536" s="4"/>
      <c r="H536" s="4"/>
      <c r="I536" s="5"/>
      <c r="J536" s="4"/>
      <c r="K536" s="4"/>
      <c r="L536" s="4"/>
      <c r="M536" s="4"/>
    </row>
    <row r="537" spans="6:13" x14ac:dyDescent="0.2">
      <c r="F537" s="4"/>
      <c r="G537" s="4"/>
      <c r="H537" s="4"/>
      <c r="I537" s="5"/>
      <c r="J537" s="4"/>
      <c r="K537" s="4"/>
      <c r="L537" s="4"/>
      <c r="M537" s="4"/>
    </row>
    <row r="538" spans="6:13" x14ac:dyDescent="0.2">
      <c r="F538" s="4"/>
      <c r="G538" s="4"/>
      <c r="H538" s="4"/>
      <c r="I538" s="5"/>
      <c r="J538" s="4"/>
      <c r="K538" s="4"/>
      <c r="L538" s="4"/>
      <c r="M538" s="4"/>
    </row>
    <row r="539" spans="6:13" x14ac:dyDescent="0.2">
      <c r="F539" s="4"/>
      <c r="G539" s="4"/>
      <c r="H539" s="4"/>
      <c r="I539" s="5"/>
      <c r="J539" s="4"/>
      <c r="K539" s="4"/>
      <c r="L539" s="4"/>
      <c r="M539" s="4"/>
    </row>
    <row r="540" spans="6:13" x14ac:dyDescent="0.2">
      <c r="F540" s="4"/>
      <c r="G540" s="4"/>
      <c r="H540" s="4"/>
      <c r="I540" s="5"/>
      <c r="J540" s="4"/>
      <c r="K540" s="4"/>
      <c r="L540" s="4"/>
      <c r="M540" s="4"/>
    </row>
    <row r="541" spans="6:13" x14ac:dyDescent="0.2">
      <c r="F541" s="4"/>
      <c r="G541" s="4"/>
      <c r="H541" s="4"/>
      <c r="I541" s="5"/>
      <c r="J541" s="4"/>
      <c r="K541" s="4"/>
      <c r="L541" s="4"/>
      <c r="M541" s="4"/>
    </row>
    <row r="542" spans="6:13" x14ac:dyDescent="0.2">
      <c r="F542" s="4"/>
      <c r="G542" s="4"/>
      <c r="H542" s="4"/>
      <c r="I542" s="5"/>
      <c r="J542" s="4"/>
      <c r="K542" s="4"/>
      <c r="L542" s="4"/>
      <c r="M542" s="4"/>
    </row>
    <row r="543" spans="6:13" x14ac:dyDescent="0.2">
      <c r="F543" s="4"/>
      <c r="G543" s="4"/>
      <c r="H543" s="4"/>
      <c r="I543" s="5"/>
      <c r="J543" s="4"/>
      <c r="K543" s="4"/>
      <c r="L543" s="4"/>
      <c r="M543" s="4"/>
    </row>
    <row r="544" spans="6:13" x14ac:dyDescent="0.2">
      <c r="F544" s="4"/>
      <c r="G544" s="4"/>
      <c r="H544" s="4"/>
      <c r="I544" s="5"/>
      <c r="J544" s="4"/>
      <c r="K544" s="4"/>
      <c r="L544" s="4"/>
      <c r="M544" s="4"/>
    </row>
    <row r="545" spans="6:13" x14ac:dyDescent="0.2">
      <c r="F545" s="4"/>
      <c r="G545" s="4"/>
      <c r="H545" s="4"/>
      <c r="I545" s="5"/>
      <c r="J545" s="4"/>
      <c r="K545" s="4"/>
      <c r="L545" s="4"/>
      <c r="M545" s="4"/>
    </row>
    <row r="546" spans="6:13" x14ac:dyDescent="0.2">
      <c r="F546" s="4"/>
      <c r="G546" s="4"/>
      <c r="H546" s="4"/>
      <c r="I546" s="5"/>
      <c r="J546" s="4"/>
      <c r="K546" s="4"/>
      <c r="L546" s="4"/>
      <c r="M546" s="4"/>
    </row>
    <row r="547" spans="6:13" x14ac:dyDescent="0.2">
      <c r="F547" s="4"/>
      <c r="G547" s="4"/>
      <c r="H547" s="4"/>
      <c r="I547" s="5"/>
      <c r="J547" s="4"/>
      <c r="K547" s="4"/>
      <c r="L547" s="4"/>
      <c r="M547" s="4"/>
    </row>
    <row r="548" spans="6:13" x14ac:dyDescent="0.2">
      <c r="F548" s="4"/>
      <c r="G548" s="4"/>
      <c r="H548" s="4"/>
      <c r="I548" s="5"/>
      <c r="J548" s="4"/>
      <c r="K548" s="4"/>
      <c r="L548" s="4"/>
      <c r="M548" s="4"/>
    </row>
    <row r="549" spans="6:13" x14ac:dyDescent="0.2">
      <c r="F549" s="4"/>
      <c r="G549" s="4"/>
      <c r="H549" s="4"/>
      <c r="I549" s="5"/>
      <c r="J549" s="4"/>
      <c r="K549" s="4"/>
      <c r="L549" s="4"/>
      <c r="M549" s="4"/>
    </row>
    <row r="550" spans="6:13" x14ac:dyDescent="0.2">
      <c r="F550" s="4"/>
      <c r="G550" s="4"/>
      <c r="H550" s="4"/>
      <c r="I550" s="5"/>
      <c r="J550" s="4"/>
      <c r="K550" s="4"/>
      <c r="L550" s="4"/>
      <c r="M550" s="4"/>
    </row>
    <row r="551" spans="6:13" x14ac:dyDescent="0.2">
      <c r="F551" s="4"/>
      <c r="G551" s="4"/>
      <c r="H551" s="4"/>
      <c r="I551" s="5"/>
      <c r="J551" s="4"/>
      <c r="K551" s="4"/>
      <c r="L551" s="4"/>
      <c r="M551" s="4"/>
    </row>
    <row r="552" spans="6:13" x14ac:dyDescent="0.2">
      <c r="F552" s="4"/>
      <c r="G552" s="4"/>
      <c r="H552" s="4"/>
      <c r="I552" s="5"/>
      <c r="J552" s="4"/>
      <c r="K552" s="4"/>
      <c r="L552" s="4"/>
      <c r="M552" s="4"/>
    </row>
    <row r="553" spans="6:13" x14ac:dyDescent="0.2">
      <c r="F553" s="4"/>
      <c r="G553" s="4"/>
      <c r="H553" s="4"/>
      <c r="I553" s="5"/>
      <c r="J553" s="4"/>
      <c r="K553" s="4"/>
      <c r="L553" s="4"/>
      <c r="M553" s="4"/>
    </row>
    <row r="554" spans="6:13" x14ac:dyDescent="0.2">
      <c r="F554" s="4"/>
      <c r="G554" s="4"/>
      <c r="H554" s="4"/>
      <c r="I554" s="5"/>
      <c r="J554" s="4"/>
      <c r="K554" s="4"/>
      <c r="L554" s="4"/>
      <c r="M554" s="4"/>
    </row>
    <row r="555" spans="6:13" x14ac:dyDescent="0.2">
      <c r="F555" s="4"/>
      <c r="G555" s="4"/>
      <c r="H555" s="4"/>
      <c r="I555" s="5"/>
      <c r="J555" s="4"/>
      <c r="K555" s="4"/>
      <c r="L555" s="4"/>
      <c r="M555" s="4"/>
    </row>
    <row r="556" spans="6:13" x14ac:dyDescent="0.2">
      <c r="F556" s="4"/>
      <c r="G556" s="4"/>
      <c r="H556" s="4"/>
      <c r="I556" s="5"/>
      <c r="J556" s="4"/>
      <c r="K556" s="4"/>
      <c r="L556" s="4"/>
      <c r="M556" s="4"/>
    </row>
    <row r="557" spans="6:13" x14ac:dyDescent="0.2">
      <c r="F557" s="4"/>
      <c r="G557" s="4"/>
      <c r="H557" s="4"/>
      <c r="I557" s="5"/>
      <c r="J557" s="4"/>
      <c r="K557" s="4"/>
      <c r="L557" s="4"/>
      <c r="M557" s="4"/>
    </row>
    <row r="558" spans="6:13" x14ac:dyDescent="0.2">
      <c r="F558" s="4"/>
      <c r="G558" s="4"/>
      <c r="H558" s="4"/>
      <c r="I558" s="5"/>
      <c r="J558" s="4"/>
      <c r="K558" s="4"/>
      <c r="L558" s="4"/>
      <c r="M558" s="4"/>
    </row>
    <row r="559" spans="6:13" x14ac:dyDescent="0.2">
      <c r="F559" s="4"/>
      <c r="G559" s="4"/>
      <c r="H559" s="4"/>
      <c r="I559" s="5"/>
      <c r="J559" s="4"/>
      <c r="K559" s="4"/>
      <c r="L559" s="4"/>
      <c r="M559" s="4"/>
    </row>
    <row r="560" spans="6:13" x14ac:dyDescent="0.2">
      <c r="F560" s="4"/>
      <c r="G560" s="4"/>
      <c r="H560" s="4"/>
      <c r="I560" s="5"/>
      <c r="J560" s="4"/>
      <c r="K560" s="4"/>
      <c r="L560" s="4"/>
      <c r="M560" s="4"/>
    </row>
    <row r="561" spans="6:13" x14ac:dyDescent="0.2">
      <c r="F561" s="4"/>
      <c r="G561" s="4"/>
      <c r="H561" s="4"/>
      <c r="I561" s="5"/>
      <c r="J561" s="4"/>
      <c r="K561" s="4"/>
      <c r="L561" s="4"/>
      <c r="M561" s="4"/>
    </row>
    <row r="562" spans="6:13" x14ac:dyDescent="0.2">
      <c r="F562" s="4"/>
      <c r="G562" s="4"/>
      <c r="H562" s="4"/>
      <c r="I562" s="5"/>
      <c r="J562" s="4"/>
      <c r="K562" s="4"/>
      <c r="L562" s="4"/>
      <c r="M562" s="4"/>
    </row>
    <row r="563" spans="6:13" x14ac:dyDescent="0.2">
      <c r="F563" s="4"/>
      <c r="G563" s="4"/>
      <c r="H563" s="4"/>
      <c r="I563" s="5"/>
      <c r="J563" s="4"/>
      <c r="K563" s="4"/>
      <c r="L563" s="4"/>
      <c r="M563" s="4"/>
    </row>
    <row r="564" spans="6:13" x14ac:dyDescent="0.2">
      <c r="F564" s="4"/>
      <c r="G564" s="4"/>
      <c r="H564" s="4"/>
      <c r="I564" s="5"/>
      <c r="J564" s="4"/>
      <c r="K564" s="4"/>
      <c r="L564" s="4"/>
      <c r="M564" s="4"/>
    </row>
    <row r="565" spans="6:13" x14ac:dyDescent="0.2">
      <c r="F565" s="4"/>
      <c r="G565" s="4"/>
      <c r="H565" s="4"/>
      <c r="I565" s="5"/>
      <c r="J565" s="4"/>
      <c r="K565" s="4"/>
      <c r="L565" s="4"/>
      <c r="M565" s="4"/>
    </row>
    <row r="566" spans="6:13" x14ac:dyDescent="0.2">
      <c r="F566" s="4"/>
      <c r="G566" s="4"/>
      <c r="H566" s="4"/>
      <c r="I566" s="5"/>
      <c r="J566" s="4"/>
      <c r="K566" s="4"/>
      <c r="L566" s="4"/>
      <c r="M566" s="4"/>
    </row>
    <row r="567" spans="6:13" x14ac:dyDescent="0.2">
      <c r="F567" s="4"/>
      <c r="G567" s="4"/>
      <c r="H567" s="4"/>
      <c r="I567" s="5"/>
      <c r="J567" s="4"/>
      <c r="K567" s="4"/>
      <c r="L567" s="4"/>
      <c r="M567" s="4"/>
    </row>
    <row r="568" spans="6:13" x14ac:dyDescent="0.2">
      <c r="F568" s="4"/>
      <c r="G568" s="4"/>
      <c r="H568" s="4"/>
      <c r="I568" s="5"/>
      <c r="J568" s="4"/>
      <c r="K568" s="4"/>
      <c r="L568" s="4"/>
      <c r="M568" s="4"/>
    </row>
    <row r="569" spans="6:13" x14ac:dyDescent="0.2">
      <c r="F569" s="4"/>
      <c r="G569" s="4"/>
      <c r="H569" s="4"/>
      <c r="I569" s="5"/>
      <c r="J569" s="4"/>
      <c r="K569" s="4"/>
      <c r="L569" s="4"/>
      <c r="M569" s="4"/>
    </row>
    <row r="570" spans="6:13" x14ac:dyDescent="0.2">
      <c r="F570" s="4"/>
      <c r="G570" s="4"/>
      <c r="H570" s="4"/>
      <c r="I570" s="5"/>
      <c r="J570" s="4"/>
      <c r="K570" s="4"/>
      <c r="L570" s="4"/>
      <c r="M570" s="4"/>
    </row>
    <row r="571" spans="6:13" x14ac:dyDescent="0.2">
      <c r="F571" s="4"/>
      <c r="G571" s="4"/>
      <c r="H571" s="4"/>
      <c r="I571" s="5"/>
      <c r="J571" s="4"/>
      <c r="K571" s="4"/>
      <c r="L571" s="4"/>
      <c r="M571" s="4"/>
    </row>
    <row r="572" spans="6:13" x14ac:dyDescent="0.2">
      <c r="F572" s="4"/>
      <c r="G572" s="4"/>
      <c r="H572" s="4"/>
      <c r="I572" s="5"/>
      <c r="J572" s="4"/>
      <c r="K572" s="4"/>
      <c r="L572" s="4"/>
      <c r="M572" s="4"/>
    </row>
    <row r="573" spans="6:13" x14ac:dyDescent="0.2">
      <c r="F573" s="4"/>
      <c r="G573" s="4"/>
      <c r="H573" s="4"/>
      <c r="I573" s="5"/>
      <c r="J573" s="4"/>
      <c r="K573" s="4"/>
      <c r="L573" s="4"/>
      <c r="M573" s="4"/>
    </row>
    <row r="574" spans="6:13" x14ac:dyDescent="0.2">
      <c r="F574" s="4"/>
      <c r="G574" s="4"/>
      <c r="H574" s="4"/>
      <c r="I574" s="5"/>
      <c r="J574" s="4"/>
      <c r="K574" s="4"/>
      <c r="L574" s="4"/>
      <c r="M574" s="4"/>
    </row>
    <row r="575" spans="6:13" x14ac:dyDescent="0.2">
      <c r="F575" s="4"/>
      <c r="G575" s="4"/>
      <c r="H575" s="4"/>
      <c r="I575" s="5"/>
      <c r="J575" s="4"/>
      <c r="K575" s="4"/>
      <c r="L575" s="4"/>
      <c r="M575" s="4"/>
    </row>
    <row r="576" spans="6:13" x14ac:dyDescent="0.2">
      <c r="F576" s="4"/>
      <c r="G576" s="4"/>
      <c r="H576" s="4"/>
      <c r="I576" s="5"/>
      <c r="J576" s="4"/>
      <c r="K576" s="4"/>
      <c r="L576" s="4"/>
      <c r="M576" s="4"/>
    </row>
    <row r="577" spans="6:13" x14ac:dyDescent="0.2">
      <c r="F577" s="4"/>
      <c r="G577" s="4"/>
      <c r="H577" s="4"/>
      <c r="I577" s="5"/>
      <c r="J577" s="4"/>
      <c r="K577" s="4"/>
      <c r="L577" s="4"/>
      <c r="M577" s="4"/>
    </row>
    <row r="578" spans="6:13" x14ac:dyDescent="0.2">
      <c r="F578" s="4"/>
      <c r="G578" s="4"/>
      <c r="H578" s="4"/>
      <c r="I578" s="5"/>
      <c r="J578" s="4"/>
      <c r="K578" s="4"/>
      <c r="L578" s="4"/>
      <c r="M578" s="4"/>
    </row>
    <row r="579" spans="6:13" x14ac:dyDescent="0.2">
      <c r="F579" s="4"/>
      <c r="G579" s="4"/>
      <c r="H579" s="4"/>
      <c r="I579" s="5"/>
      <c r="J579" s="4"/>
      <c r="K579" s="4"/>
      <c r="L579" s="4"/>
      <c r="M579" s="4"/>
    </row>
    <row r="580" spans="6:13" x14ac:dyDescent="0.2">
      <c r="F580" s="4"/>
      <c r="G580" s="4"/>
      <c r="H580" s="4"/>
      <c r="I580" s="5"/>
      <c r="J580" s="4"/>
      <c r="K580" s="4"/>
      <c r="L580" s="4"/>
      <c r="M580" s="4"/>
    </row>
    <row r="581" spans="6:13" x14ac:dyDescent="0.2">
      <c r="F581" s="4"/>
      <c r="G581" s="4"/>
      <c r="H581" s="4"/>
      <c r="I581" s="5"/>
      <c r="J581" s="4"/>
      <c r="K581" s="4"/>
      <c r="L581" s="4"/>
      <c r="M581" s="4"/>
    </row>
    <row r="582" spans="6:13" x14ac:dyDescent="0.2">
      <c r="F582" s="4"/>
      <c r="G582" s="4"/>
      <c r="H582" s="4"/>
      <c r="I582" s="5"/>
      <c r="J582" s="4"/>
      <c r="K582" s="4"/>
      <c r="L582" s="4"/>
      <c r="M582" s="4"/>
    </row>
    <row r="583" spans="6:13" x14ac:dyDescent="0.2">
      <c r="F583" s="4"/>
      <c r="G583" s="4"/>
      <c r="H583" s="4"/>
      <c r="I583" s="5"/>
      <c r="J583" s="4"/>
      <c r="K583" s="4"/>
      <c r="L583" s="4"/>
      <c r="M583" s="4"/>
    </row>
    <row r="584" spans="6:13" x14ac:dyDescent="0.2">
      <c r="F584" s="4"/>
      <c r="G584" s="4"/>
      <c r="H584" s="4"/>
      <c r="I584" s="5"/>
      <c r="J584" s="4"/>
      <c r="K584" s="4"/>
      <c r="L584" s="4"/>
      <c r="M584" s="4"/>
    </row>
    <row r="585" spans="6:13" x14ac:dyDescent="0.2">
      <c r="F585" s="4"/>
      <c r="G585" s="4"/>
      <c r="H585" s="4"/>
      <c r="I585" s="5"/>
      <c r="J585" s="4"/>
      <c r="K585" s="4"/>
      <c r="L585" s="4"/>
      <c r="M585" s="4"/>
    </row>
    <row r="586" spans="6:13" x14ac:dyDescent="0.2">
      <c r="F586" s="4"/>
      <c r="G586" s="4"/>
      <c r="H586" s="4"/>
      <c r="I586" s="5"/>
      <c r="J586" s="4"/>
      <c r="K586" s="4"/>
      <c r="L586" s="4"/>
      <c r="M586" s="4"/>
    </row>
    <row r="587" spans="6:13" x14ac:dyDescent="0.2">
      <c r="F587" s="4"/>
      <c r="G587" s="4"/>
      <c r="H587" s="4"/>
      <c r="I587" s="5"/>
      <c r="J587" s="4"/>
      <c r="K587" s="4"/>
      <c r="L587" s="4"/>
      <c r="M587" s="4"/>
    </row>
    <row r="588" spans="6:13" x14ac:dyDescent="0.2">
      <c r="F588" s="4"/>
      <c r="G588" s="4"/>
      <c r="H588" s="4"/>
      <c r="I588" s="5"/>
      <c r="J588" s="4"/>
      <c r="K588" s="4"/>
      <c r="L588" s="4"/>
      <c r="M588" s="4"/>
    </row>
    <row r="589" spans="6:13" x14ac:dyDescent="0.2">
      <c r="F589" s="4"/>
      <c r="G589" s="4"/>
      <c r="H589" s="4"/>
      <c r="I589" s="5"/>
      <c r="J589" s="4"/>
      <c r="K589" s="4"/>
      <c r="L589" s="4"/>
      <c r="M589" s="4"/>
    </row>
    <row r="590" spans="6:13" x14ac:dyDescent="0.2">
      <c r="F590" s="4"/>
      <c r="G590" s="4"/>
      <c r="H590" s="4"/>
      <c r="I590" s="5"/>
      <c r="J590" s="4"/>
      <c r="K590" s="4"/>
      <c r="L590" s="4"/>
      <c r="M590" s="4"/>
    </row>
    <row r="591" spans="6:13" x14ac:dyDescent="0.2">
      <c r="F591" s="4"/>
      <c r="G591" s="4"/>
      <c r="H591" s="4"/>
      <c r="I591" s="5"/>
      <c r="J591" s="4"/>
      <c r="K591" s="4"/>
      <c r="L591" s="4"/>
      <c r="M591" s="4"/>
    </row>
    <row r="592" spans="6:13" x14ac:dyDescent="0.2">
      <c r="F592" s="4"/>
      <c r="G592" s="4"/>
      <c r="H592" s="4"/>
      <c r="I592" s="5"/>
      <c r="J592" s="4"/>
      <c r="K592" s="4"/>
      <c r="L592" s="4"/>
      <c r="M592" s="4"/>
    </row>
    <row r="593" spans="6:13" x14ac:dyDescent="0.2">
      <c r="F593" s="4"/>
      <c r="G593" s="4"/>
      <c r="H593" s="4"/>
      <c r="I593" s="5"/>
      <c r="J593" s="4"/>
      <c r="K593" s="4"/>
      <c r="L593" s="4"/>
      <c r="M593" s="4"/>
    </row>
    <row r="594" spans="6:13" x14ac:dyDescent="0.2">
      <c r="F594" s="4"/>
      <c r="G594" s="4"/>
      <c r="H594" s="4"/>
      <c r="I594" s="5"/>
      <c r="J594" s="4"/>
      <c r="K594" s="4"/>
      <c r="L594" s="4"/>
      <c r="M594" s="4"/>
    </row>
  </sheetData>
  <pageMargins left="0.78740157480314965" right="0.39370078740157483" top="0.59055118110236227" bottom="0.39370078740157483" header="0.51181102362204722" footer="0.51181102362204722"/>
  <pageSetup paperSize="9" scale="65" orientation="landscape" r:id="rId1"/>
  <headerFooter alignWithMargins="0"/>
  <rowBreaks count="2" manualBreakCount="2">
    <brk id="59" max="11" man="1"/>
    <brk id="105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4"/>
  <sheetViews>
    <sheetView zoomScaleNormal="100" zoomScaleSheetLayoutView="100" workbookViewId="0">
      <pane xSplit="2" ySplit="4" topLeftCell="C98" activePane="bottomRight" state="frozen"/>
      <selection activeCell="D58" sqref="D58"/>
      <selection pane="topRight" activeCell="D58" sqref="D58"/>
      <selection pane="bottomLeft" activeCell="D58" sqref="D58"/>
      <selection pane="bottomRight" activeCell="U123" sqref="U123"/>
    </sheetView>
  </sheetViews>
  <sheetFormatPr defaultRowHeight="12.75" x14ac:dyDescent="0.2"/>
  <cols>
    <col min="1" max="1" width="3.7109375" style="3" customWidth="1"/>
    <col min="2" max="4" width="9.7109375" style="2" customWidth="1"/>
    <col min="5" max="5" width="40.7109375" customWidth="1"/>
    <col min="6" max="13" width="10.7109375" customWidth="1"/>
  </cols>
  <sheetData>
    <row r="1" spans="1:13" ht="15.75" x14ac:dyDescent="0.25">
      <c r="B1" s="52" t="s">
        <v>298</v>
      </c>
      <c r="E1" s="51"/>
    </row>
    <row r="3" spans="1:13" x14ac:dyDescent="0.2">
      <c r="A3" s="48"/>
      <c r="B3" s="49" t="s">
        <v>100</v>
      </c>
      <c r="C3" s="56" t="s">
        <v>0</v>
      </c>
      <c r="D3" s="49" t="s">
        <v>98</v>
      </c>
      <c r="E3" s="49" t="s">
        <v>97</v>
      </c>
      <c r="F3" s="49" t="s">
        <v>96</v>
      </c>
      <c r="G3" s="49" t="s">
        <v>96</v>
      </c>
      <c r="H3" s="49" t="s">
        <v>95</v>
      </c>
      <c r="I3" s="50" t="s">
        <v>266</v>
      </c>
      <c r="J3" s="50" t="s">
        <v>95</v>
      </c>
      <c r="K3" s="49" t="s">
        <v>95</v>
      </c>
      <c r="L3" s="49" t="s">
        <v>95</v>
      </c>
      <c r="M3" s="49" t="s">
        <v>95</v>
      </c>
    </row>
    <row r="4" spans="1:13" x14ac:dyDescent="0.2">
      <c r="A4" s="48"/>
      <c r="B4" s="46" t="s">
        <v>94</v>
      </c>
      <c r="C4" s="55" t="s">
        <v>0</v>
      </c>
      <c r="D4" s="46" t="s">
        <v>93</v>
      </c>
      <c r="E4" s="46"/>
      <c r="F4" s="46">
        <v>2016</v>
      </c>
      <c r="G4" s="46">
        <v>2017</v>
      </c>
      <c r="H4" s="46">
        <v>2018</v>
      </c>
      <c r="I4" s="47">
        <v>2018</v>
      </c>
      <c r="J4" s="47">
        <v>2019</v>
      </c>
      <c r="K4" s="46">
        <v>2020</v>
      </c>
      <c r="L4" s="46">
        <v>2021</v>
      </c>
      <c r="M4" s="46">
        <v>2022</v>
      </c>
    </row>
    <row r="5" spans="1:13" x14ac:dyDescent="0.2">
      <c r="A5" s="6"/>
      <c r="B5" s="45"/>
      <c r="C5" s="13"/>
      <c r="D5" s="13"/>
      <c r="E5" s="12"/>
      <c r="F5" s="43"/>
      <c r="G5" s="43"/>
      <c r="H5" s="43"/>
      <c r="I5" s="44"/>
      <c r="J5" s="44"/>
      <c r="K5" s="43"/>
      <c r="L5" s="43"/>
      <c r="M5" s="43"/>
    </row>
    <row r="6" spans="1:13" x14ac:dyDescent="0.2">
      <c r="A6" s="6"/>
      <c r="B6" s="13"/>
      <c r="C6" s="40" t="s">
        <v>0</v>
      </c>
      <c r="D6" s="13"/>
      <c r="E6" s="39" t="s">
        <v>92</v>
      </c>
      <c r="F6" s="43"/>
      <c r="G6" s="43"/>
      <c r="H6" s="43"/>
      <c r="I6" s="44"/>
      <c r="J6" s="44"/>
      <c r="K6" s="43"/>
      <c r="L6" s="43"/>
      <c r="M6" s="43"/>
    </row>
    <row r="7" spans="1:13" x14ac:dyDescent="0.2">
      <c r="A7" s="6"/>
      <c r="B7" s="13"/>
      <c r="C7" s="13"/>
      <c r="D7" s="13"/>
      <c r="E7" s="12"/>
      <c r="F7" s="43"/>
      <c r="G7" s="43"/>
      <c r="H7" s="43"/>
      <c r="I7" s="44"/>
      <c r="J7" s="44"/>
      <c r="K7" s="43"/>
      <c r="L7" s="43"/>
      <c r="M7" s="43"/>
    </row>
    <row r="8" spans="1:13" x14ac:dyDescent="0.2">
      <c r="A8" s="27"/>
      <c r="B8" s="26" t="s">
        <v>91</v>
      </c>
      <c r="C8" s="21" t="s">
        <v>90</v>
      </c>
      <c r="D8" s="13"/>
      <c r="F8" s="43"/>
      <c r="G8" s="43"/>
      <c r="H8" s="43"/>
      <c r="I8" s="44"/>
      <c r="J8" s="44"/>
      <c r="K8" s="43"/>
      <c r="L8" s="43"/>
      <c r="M8" s="43"/>
    </row>
    <row r="9" spans="1:13" x14ac:dyDescent="0.2">
      <c r="A9" s="6" t="s">
        <v>0</v>
      </c>
      <c r="B9" s="13">
        <v>80000</v>
      </c>
      <c r="C9" s="13"/>
      <c r="D9" s="13"/>
      <c r="E9" s="12" t="s">
        <v>89</v>
      </c>
      <c r="F9" s="23">
        <v>552991.08000000007</v>
      </c>
      <c r="G9" s="23">
        <f>'Exploitatie Hollum'!G9+'Exploitatie Ballum'!G9</f>
        <v>558207</v>
      </c>
      <c r="H9" s="23">
        <v>556760</v>
      </c>
      <c r="I9" s="29">
        <f>'Exploitatie Hollum'!I9+'Exploitatie Ballum'!I9</f>
        <v>593742</v>
      </c>
      <c r="J9" s="29">
        <f>'Exploitatie Hollum'!J9+'Exploitatie Ballum'!J9</f>
        <v>603810</v>
      </c>
      <c r="K9" s="23">
        <f>'Exploitatie Hollum'!K9+'Exploitatie Ballum'!K9</f>
        <v>576185</v>
      </c>
      <c r="L9" s="23">
        <f>'Exploitatie Hollum'!L9+'Exploitatie Ballum'!L9</f>
        <v>582770</v>
      </c>
      <c r="M9" s="23">
        <f>'Exploitatie Hollum'!M9+'Exploitatie Ballum'!M9</f>
        <v>589360</v>
      </c>
    </row>
    <row r="10" spans="1:13" x14ac:dyDescent="0.2">
      <c r="A10" s="6" t="s">
        <v>0</v>
      </c>
      <c r="B10" s="13">
        <v>80050</v>
      </c>
      <c r="C10" s="13"/>
      <c r="D10" s="13"/>
      <c r="E10" s="12" t="s">
        <v>88</v>
      </c>
      <c r="F10" s="23">
        <v>126779.31</v>
      </c>
      <c r="G10" s="23">
        <f>'Exploitatie Hollum'!G10+'Exploitatie Ballum'!G10</f>
        <v>125281</v>
      </c>
      <c r="H10" s="23">
        <v>128220</v>
      </c>
      <c r="I10" s="29">
        <f>'Exploitatie Hollum'!I10+'Exploitatie Ballum'!I10</f>
        <v>127883.86</v>
      </c>
      <c r="J10" s="29">
        <f>'Exploitatie Hollum'!J10+'Exploitatie Ballum'!J10</f>
        <v>126245</v>
      </c>
      <c r="K10" s="23">
        <f>'Exploitatie Hollum'!K10+'Exploitatie Ballum'!K10</f>
        <v>126245</v>
      </c>
      <c r="L10" s="23">
        <f>'Exploitatie Hollum'!L10+'Exploitatie Ballum'!L10</f>
        <v>126245</v>
      </c>
      <c r="M10" s="23">
        <f>'Exploitatie Hollum'!M10+'Exploitatie Ballum'!M10</f>
        <v>126245</v>
      </c>
    </row>
    <row r="11" spans="1:13" x14ac:dyDescent="0.2">
      <c r="A11" s="6" t="s">
        <v>0</v>
      </c>
      <c r="B11" s="13">
        <v>80101</v>
      </c>
      <c r="C11" s="13"/>
      <c r="D11" s="13"/>
      <c r="E11" s="31" t="s">
        <v>87</v>
      </c>
      <c r="F11" s="23">
        <v>0</v>
      </c>
      <c r="G11" s="23">
        <f>'Exploitatie Hollum'!G11+'Exploitatie Ballum'!G11</f>
        <v>0</v>
      </c>
      <c r="H11" s="23">
        <v>38700</v>
      </c>
      <c r="I11" s="29">
        <f>'Exploitatie Hollum'!I11+'Exploitatie Ballum'!I11</f>
        <v>0</v>
      </c>
      <c r="J11" s="29">
        <f>'Exploitatie Hollum'!J11+'Exploitatie Ballum'!J11</f>
        <v>17440</v>
      </c>
      <c r="K11" s="23">
        <f>'Exploitatie Hollum'!K11+'Exploitatie Ballum'!K11</f>
        <v>17440</v>
      </c>
      <c r="L11" s="23">
        <f>'Exploitatie Hollum'!L11+'Exploitatie Ballum'!L11</f>
        <v>17440</v>
      </c>
      <c r="M11" s="23">
        <f>'Exploitatie Hollum'!M11+'Exploitatie Ballum'!M11</f>
        <v>17440</v>
      </c>
    </row>
    <row r="12" spans="1:13" x14ac:dyDescent="0.2">
      <c r="A12" s="6" t="s">
        <v>0</v>
      </c>
      <c r="B12" s="13">
        <v>80102</v>
      </c>
      <c r="C12" s="13"/>
      <c r="D12" s="13"/>
      <c r="E12" s="31" t="s">
        <v>86</v>
      </c>
      <c r="F12" s="23">
        <v>11710.8</v>
      </c>
      <c r="G12" s="23">
        <f>'Exploitatie Hollum'!G12+'Exploitatie Ballum'!G12</f>
        <v>26199</v>
      </c>
      <c r="H12" s="23">
        <v>0</v>
      </c>
      <c r="I12" s="29">
        <f>'Exploitatie Hollum'!I12+'Exploitatie Ballum'!I12</f>
        <v>25116.04</v>
      </c>
      <c r="J12" s="29">
        <f>'Exploitatie Hollum'!J12+'Exploitatie Ballum'!J12</f>
        <v>0</v>
      </c>
      <c r="K12" s="23">
        <f>'Exploitatie Hollum'!K12+'Exploitatie Ballum'!K12</f>
        <v>0</v>
      </c>
      <c r="L12" s="23">
        <f>'Exploitatie Hollum'!L12+'Exploitatie Ballum'!L12</f>
        <v>0</v>
      </c>
      <c r="M12" s="23">
        <f>'Exploitatie Hollum'!M12+'Exploitatie Ballum'!M12</f>
        <v>0</v>
      </c>
    </row>
    <row r="13" spans="1:13" x14ac:dyDescent="0.2">
      <c r="A13" s="6" t="s">
        <v>0</v>
      </c>
      <c r="B13" s="25">
        <v>80200</v>
      </c>
      <c r="C13" s="25"/>
      <c r="D13" s="25"/>
      <c r="E13" s="24" t="s">
        <v>85</v>
      </c>
      <c r="F13" s="23">
        <v>68927</v>
      </c>
      <c r="G13" s="23">
        <f>'Exploitatie Hollum'!G13+'Exploitatie Ballum'!G13</f>
        <v>73716</v>
      </c>
      <c r="H13" s="23">
        <v>67830</v>
      </c>
      <c r="I13" s="29">
        <f>'Exploitatie Hollum'!I13+'Exploitatie Ballum'!I13</f>
        <v>84766.7</v>
      </c>
      <c r="J13" s="29">
        <f>'Exploitatie Hollum'!J13+'Exploitatie Ballum'!J13</f>
        <v>60160</v>
      </c>
      <c r="K13" s="23">
        <f>'Exploitatie Hollum'!K13+'Exploitatie Ballum'!K13</f>
        <v>60160</v>
      </c>
      <c r="L13" s="23">
        <f>'Exploitatie Hollum'!L13+'Exploitatie Ballum'!L13</f>
        <v>60160</v>
      </c>
      <c r="M13" s="23">
        <f>'Exploitatie Hollum'!M13+'Exploitatie Ballum'!M13</f>
        <v>60160</v>
      </c>
    </row>
    <row r="14" spans="1:13" x14ac:dyDescent="0.2">
      <c r="A14" s="6" t="s">
        <v>0</v>
      </c>
      <c r="B14" s="25">
        <v>80900</v>
      </c>
      <c r="C14" s="25"/>
      <c r="D14" s="25"/>
      <c r="E14" s="24" t="s">
        <v>84</v>
      </c>
      <c r="F14" s="23">
        <v>30414.23</v>
      </c>
      <c r="G14" s="23">
        <f>'Exploitatie Hollum'!G14+'Exploitatie Ballum'!G14</f>
        <v>31240</v>
      </c>
      <c r="H14" s="23">
        <v>30000</v>
      </c>
      <c r="I14" s="29">
        <f>'Exploitatie Hollum'!I14+'Exploitatie Ballum'!I14</f>
        <v>32855.39</v>
      </c>
      <c r="J14" s="29">
        <f>'Exploitatie Hollum'!J14+'Exploitatie Ballum'!J14</f>
        <v>32860</v>
      </c>
      <c r="K14" s="23">
        <f>'Exploitatie Hollum'!K14+'Exploitatie Ballum'!K14</f>
        <v>32860</v>
      </c>
      <c r="L14" s="23">
        <f>'Exploitatie Hollum'!L14+'Exploitatie Ballum'!L14</f>
        <v>32860</v>
      </c>
      <c r="M14" s="23">
        <f>'Exploitatie Hollum'!M14+'Exploitatie Ballum'!M14</f>
        <v>32860</v>
      </c>
    </row>
    <row r="15" spans="1:13" x14ac:dyDescent="0.2">
      <c r="A15" s="6" t="s">
        <v>0</v>
      </c>
      <c r="B15" s="13">
        <v>81000</v>
      </c>
      <c r="C15" s="13" t="s">
        <v>0</v>
      </c>
      <c r="D15" s="13"/>
      <c r="E15" s="12" t="s">
        <v>83</v>
      </c>
      <c r="F15" s="23">
        <v>108590.41</v>
      </c>
      <c r="G15" s="23">
        <f>'Exploitatie Hollum'!G15+'Exploitatie Ballum'!G15</f>
        <v>110876</v>
      </c>
      <c r="H15" s="23">
        <v>109435</v>
      </c>
      <c r="I15" s="29">
        <f>'Exploitatie Hollum'!I15+'Exploitatie Ballum'!I15</f>
        <v>142489.81</v>
      </c>
      <c r="J15" s="29">
        <f>'Exploitatie Hollum'!J15+'Exploitatie Ballum'!J15</f>
        <v>168610</v>
      </c>
      <c r="K15" s="23">
        <f>'Exploitatie Hollum'!K15+'Exploitatie Ballum'!K15</f>
        <v>165995</v>
      </c>
      <c r="L15" s="23">
        <f>'Exploitatie Hollum'!L15+'Exploitatie Ballum'!L15</f>
        <v>165995</v>
      </c>
      <c r="M15" s="23">
        <f>'Exploitatie Hollum'!M15+'Exploitatie Ballum'!M15</f>
        <v>165995</v>
      </c>
    </row>
    <row r="16" spans="1:13" x14ac:dyDescent="0.2">
      <c r="A16" s="6"/>
      <c r="B16" s="13"/>
      <c r="C16" s="13"/>
      <c r="D16" s="13"/>
      <c r="E16" s="12"/>
      <c r="F16" s="23"/>
      <c r="G16" s="23"/>
      <c r="H16" s="23"/>
      <c r="I16" s="29"/>
      <c r="J16" s="29"/>
      <c r="K16" s="23"/>
      <c r="L16" s="23"/>
      <c r="M16" s="23"/>
    </row>
    <row r="17" spans="1:13" x14ac:dyDescent="0.2">
      <c r="A17" s="6"/>
      <c r="B17" s="13"/>
      <c r="C17" s="13"/>
      <c r="D17" s="13"/>
      <c r="E17" s="21" t="s">
        <v>82</v>
      </c>
      <c r="F17" s="41">
        <v>899412.83000000019</v>
      </c>
      <c r="G17" s="41">
        <f t="shared" ref="G17:M17" si="0">SUM(G9:G16)</f>
        <v>925519</v>
      </c>
      <c r="H17" s="41">
        <v>930945</v>
      </c>
      <c r="I17" s="42">
        <f t="shared" si="0"/>
        <v>1006853.8</v>
      </c>
      <c r="J17" s="42">
        <f t="shared" si="0"/>
        <v>1009125</v>
      </c>
      <c r="K17" s="41">
        <f t="shared" si="0"/>
        <v>978885</v>
      </c>
      <c r="L17" s="41">
        <f t="shared" si="0"/>
        <v>985470</v>
      </c>
      <c r="M17" s="41">
        <f t="shared" si="0"/>
        <v>992060</v>
      </c>
    </row>
    <row r="18" spans="1:13" x14ac:dyDescent="0.2">
      <c r="A18" s="6"/>
      <c r="B18" s="13"/>
      <c r="C18" s="13"/>
      <c r="D18" s="13"/>
      <c r="E18" s="12"/>
      <c r="F18" s="43"/>
      <c r="G18" s="43"/>
      <c r="H18" s="43"/>
      <c r="I18" s="44"/>
      <c r="J18" s="44"/>
      <c r="K18" s="43"/>
      <c r="L18" s="43"/>
      <c r="M18" s="43"/>
    </row>
    <row r="19" spans="1:13" x14ac:dyDescent="0.2">
      <c r="A19" s="6"/>
      <c r="B19" s="13"/>
      <c r="C19" s="13"/>
      <c r="D19" s="13"/>
      <c r="E19" s="12"/>
      <c r="F19" s="23"/>
      <c r="G19" s="23"/>
      <c r="H19" s="23"/>
      <c r="I19" s="29"/>
      <c r="J19" s="29"/>
      <c r="K19" s="23"/>
      <c r="L19" s="23"/>
      <c r="M19" s="23"/>
    </row>
    <row r="20" spans="1:13" x14ac:dyDescent="0.2">
      <c r="A20" s="27"/>
      <c r="B20" s="26" t="s">
        <v>81</v>
      </c>
      <c r="C20" s="21" t="s">
        <v>80</v>
      </c>
      <c r="D20" s="13"/>
      <c r="F20" s="23"/>
      <c r="G20" s="23"/>
      <c r="H20" s="23"/>
      <c r="I20" s="29"/>
      <c r="J20" s="29"/>
      <c r="K20" s="23"/>
      <c r="L20" s="23"/>
      <c r="M20" s="23"/>
    </row>
    <row r="21" spans="1:13" x14ac:dyDescent="0.2">
      <c r="A21" s="6" t="s">
        <v>0</v>
      </c>
      <c r="B21" s="13">
        <v>84020</v>
      </c>
      <c r="C21" s="13"/>
      <c r="D21" s="13"/>
      <c r="E21" s="12" t="s">
        <v>79</v>
      </c>
      <c r="F21" s="23">
        <v>1866.3</v>
      </c>
      <c r="G21" s="23">
        <f>'Exploitatie Hollum'!G21+'Exploitatie Ballum'!G21</f>
        <v>2514</v>
      </c>
      <c r="H21" s="23">
        <v>1850</v>
      </c>
      <c r="I21" s="29">
        <f>'Exploitatie Hollum'!I21+'Exploitatie Ballum'!I21</f>
        <v>2551</v>
      </c>
      <c r="J21" s="29">
        <f>'Exploitatie Hollum'!J21+'Exploitatie Ballum'!J21</f>
        <v>1850</v>
      </c>
      <c r="K21" s="23">
        <f>'Exploitatie Hollum'!K21+'Exploitatie Ballum'!K21</f>
        <v>1850</v>
      </c>
      <c r="L21" s="23">
        <f>'Exploitatie Hollum'!L21+'Exploitatie Ballum'!L21</f>
        <v>1850</v>
      </c>
      <c r="M21" s="23">
        <f>'Exploitatie Hollum'!M21+'Exploitatie Ballum'!M21</f>
        <v>1850</v>
      </c>
    </row>
    <row r="22" spans="1:13" x14ac:dyDescent="0.2">
      <c r="A22" s="6"/>
      <c r="B22" s="13"/>
      <c r="C22" s="13"/>
      <c r="D22" s="13"/>
      <c r="E22" s="12"/>
      <c r="F22" s="23"/>
      <c r="G22" s="23"/>
      <c r="H22" s="23"/>
      <c r="I22" s="29"/>
      <c r="J22" s="29"/>
      <c r="K22" s="23"/>
      <c r="L22" s="23"/>
      <c r="M22" s="23"/>
    </row>
    <row r="23" spans="1:13" x14ac:dyDescent="0.2">
      <c r="A23" s="6"/>
      <c r="B23" s="13"/>
      <c r="C23" s="13"/>
      <c r="D23" s="13"/>
      <c r="E23" s="21" t="s">
        <v>78</v>
      </c>
      <c r="F23" s="41">
        <v>1866.3</v>
      </c>
      <c r="G23" s="41">
        <f>SUM(G21:G22)</f>
        <v>2514</v>
      </c>
      <c r="H23" s="41">
        <v>1850</v>
      </c>
      <c r="I23" s="42">
        <f t="shared" ref="I23:M23" si="1">SUM(I21:I22)</f>
        <v>2551</v>
      </c>
      <c r="J23" s="42">
        <f t="shared" si="1"/>
        <v>1850</v>
      </c>
      <c r="K23" s="41">
        <f t="shared" si="1"/>
        <v>1850</v>
      </c>
      <c r="L23" s="41">
        <f t="shared" si="1"/>
        <v>1850</v>
      </c>
      <c r="M23" s="41">
        <f t="shared" si="1"/>
        <v>1850</v>
      </c>
    </row>
    <row r="24" spans="1:13" x14ac:dyDescent="0.2">
      <c r="A24" s="6"/>
      <c r="B24" s="13"/>
      <c r="C24" s="13"/>
      <c r="D24" s="13"/>
      <c r="E24" s="12"/>
      <c r="F24" s="23"/>
      <c r="G24" s="23"/>
      <c r="H24" s="23"/>
      <c r="I24" s="29"/>
      <c r="J24" s="29"/>
      <c r="K24" s="23"/>
      <c r="L24" s="23"/>
      <c r="M24" s="23"/>
    </row>
    <row r="25" spans="1:13" x14ac:dyDescent="0.2">
      <c r="A25" s="6"/>
      <c r="B25" s="13"/>
      <c r="C25" s="13"/>
      <c r="D25" s="13"/>
      <c r="E25" s="12"/>
      <c r="F25" s="23"/>
      <c r="G25" s="23"/>
      <c r="H25" s="23"/>
      <c r="I25" s="29"/>
      <c r="J25" s="29"/>
      <c r="K25" s="23"/>
      <c r="L25" s="23"/>
      <c r="M25" s="23"/>
    </row>
    <row r="26" spans="1:13" x14ac:dyDescent="0.2">
      <c r="A26" s="27"/>
      <c r="B26" s="26" t="s">
        <v>77</v>
      </c>
      <c r="C26" s="21" t="s">
        <v>75</v>
      </c>
      <c r="D26" s="13"/>
      <c r="F26" s="23"/>
      <c r="G26" s="23"/>
      <c r="H26" s="23"/>
      <c r="I26" s="29"/>
      <c r="J26" s="29"/>
      <c r="K26" s="23"/>
      <c r="L26" s="23"/>
      <c r="M26" s="23"/>
    </row>
    <row r="27" spans="1:13" x14ac:dyDescent="0.2">
      <c r="A27" s="6" t="s">
        <v>0</v>
      </c>
      <c r="B27" s="13">
        <v>85000</v>
      </c>
      <c r="C27" s="13"/>
      <c r="D27" s="13"/>
      <c r="E27" s="12" t="s">
        <v>76</v>
      </c>
      <c r="F27" s="23">
        <v>46718.05</v>
      </c>
      <c r="G27" s="23">
        <f>'Exploitatie Hollum'!G27+'Exploitatie Ballum'!G27</f>
        <v>49932</v>
      </c>
      <c r="H27" s="23">
        <v>0</v>
      </c>
      <c r="I27" s="29">
        <f>'Exploitatie Hollum'!I27+'Exploitatie Ballum'!I27</f>
        <v>24803</v>
      </c>
      <c r="J27" s="29">
        <f>'Exploitatie Hollum'!J27+'Exploitatie Ballum'!J27</f>
        <v>0</v>
      </c>
      <c r="K27" s="23">
        <f>'Exploitatie Hollum'!K27+'Exploitatie Ballum'!K27</f>
        <v>0</v>
      </c>
      <c r="L27" s="23">
        <f>'Exploitatie Hollum'!L27+'Exploitatie Ballum'!L27</f>
        <v>0</v>
      </c>
      <c r="M27" s="23">
        <f>'Exploitatie Hollum'!M27+'Exploitatie Ballum'!M27</f>
        <v>0</v>
      </c>
    </row>
    <row r="28" spans="1:13" x14ac:dyDescent="0.2">
      <c r="A28" s="6" t="s">
        <v>0</v>
      </c>
      <c r="B28" s="13">
        <v>85900</v>
      </c>
      <c r="C28" s="13"/>
      <c r="D28" s="13"/>
      <c r="E28" s="12" t="s">
        <v>75</v>
      </c>
      <c r="F28" s="23">
        <v>-292.44</v>
      </c>
      <c r="G28" s="23">
        <f>'Exploitatie Hollum'!G28+'Exploitatie Ballum'!G28</f>
        <v>466</v>
      </c>
      <c r="H28" s="23">
        <v>0</v>
      </c>
      <c r="I28" s="29">
        <f>'Exploitatie Hollum'!I28+'Exploitatie Ballum'!I28</f>
        <v>399.67</v>
      </c>
      <c r="J28" s="29">
        <f>'Exploitatie Hollum'!J28+'Exploitatie Ballum'!J28</f>
        <v>0</v>
      </c>
      <c r="K28" s="23">
        <f>'Exploitatie Hollum'!K28+'Exploitatie Ballum'!K28</f>
        <v>0</v>
      </c>
      <c r="L28" s="23">
        <f>'Exploitatie Hollum'!L28+'Exploitatie Ballum'!L28</f>
        <v>0</v>
      </c>
      <c r="M28" s="23">
        <f>'Exploitatie Hollum'!M28+'Exploitatie Ballum'!M28</f>
        <v>0</v>
      </c>
    </row>
    <row r="29" spans="1:13" x14ac:dyDescent="0.2">
      <c r="A29" s="6"/>
      <c r="B29" s="13"/>
      <c r="C29" s="13"/>
      <c r="D29" s="13"/>
      <c r="E29" s="12"/>
      <c r="F29" s="23"/>
      <c r="G29" s="23"/>
      <c r="H29" s="23"/>
      <c r="I29" s="29"/>
      <c r="J29" s="29"/>
      <c r="K29" s="23"/>
      <c r="L29" s="23"/>
      <c r="M29" s="23"/>
    </row>
    <row r="30" spans="1:13" x14ac:dyDescent="0.2">
      <c r="A30" s="6"/>
      <c r="B30" s="13"/>
      <c r="C30" s="13"/>
      <c r="D30" s="13"/>
      <c r="E30" s="21" t="s">
        <v>74</v>
      </c>
      <c r="F30" s="41">
        <v>46425.61</v>
      </c>
      <c r="G30" s="41">
        <f t="shared" ref="G30:M30" si="2">SUM(G27:G29)</f>
        <v>50398</v>
      </c>
      <c r="H30" s="41">
        <v>0</v>
      </c>
      <c r="I30" s="42">
        <f t="shared" si="2"/>
        <v>25202.67</v>
      </c>
      <c r="J30" s="42">
        <f t="shared" si="2"/>
        <v>0</v>
      </c>
      <c r="K30" s="41">
        <f t="shared" si="2"/>
        <v>0</v>
      </c>
      <c r="L30" s="41">
        <f t="shared" si="2"/>
        <v>0</v>
      </c>
      <c r="M30" s="41">
        <f t="shared" si="2"/>
        <v>0</v>
      </c>
    </row>
    <row r="31" spans="1:13" x14ac:dyDescent="0.2">
      <c r="A31" s="6"/>
      <c r="B31" s="13"/>
      <c r="C31" s="13"/>
      <c r="D31" s="13"/>
      <c r="E31" s="21"/>
      <c r="F31" s="23"/>
      <c r="G31" s="23"/>
      <c r="H31" s="23"/>
      <c r="I31" s="29"/>
      <c r="J31" s="29"/>
      <c r="K31" s="23"/>
      <c r="L31" s="23"/>
      <c r="M31" s="23"/>
    </row>
    <row r="32" spans="1:13" x14ac:dyDescent="0.2">
      <c r="A32" s="6"/>
      <c r="B32" s="13"/>
      <c r="C32" s="13"/>
      <c r="D32" s="13"/>
      <c r="E32" s="12"/>
      <c r="F32" s="23"/>
      <c r="G32" s="23"/>
      <c r="H32" s="23"/>
      <c r="I32" s="29"/>
      <c r="J32" s="29"/>
      <c r="K32" s="23"/>
      <c r="L32" s="23"/>
      <c r="M32" s="23"/>
    </row>
    <row r="33" spans="1:13" x14ac:dyDescent="0.2">
      <c r="A33" s="6"/>
      <c r="B33" s="13"/>
      <c r="C33" s="13"/>
      <c r="D33" s="13"/>
      <c r="E33" s="28" t="s">
        <v>73</v>
      </c>
      <c r="F33" s="18">
        <v>947704.74000000022</v>
      </c>
      <c r="G33" s="18">
        <f t="shared" ref="G33:M33" si="3">G17+G23+G30</f>
        <v>978431</v>
      </c>
      <c r="H33" s="18">
        <v>932795</v>
      </c>
      <c r="I33" s="18">
        <f t="shared" si="3"/>
        <v>1034607.4700000001</v>
      </c>
      <c r="J33" s="18">
        <f t="shared" si="3"/>
        <v>1010975</v>
      </c>
      <c r="K33" s="18">
        <f t="shared" si="3"/>
        <v>980735</v>
      </c>
      <c r="L33" s="18">
        <f t="shared" si="3"/>
        <v>987320</v>
      </c>
      <c r="M33" s="18">
        <f t="shared" si="3"/>
        <v>993910</v>
      </c>
    </row>
    <row r="34" spans="1:13" x14ac:dyDescent="0.2">
      <c r="A34" s="6"/>
      <c r="B34" s="13"/>
      <c r="C34" s="13"/>
      <c r="D34" s="13"/>
      <c r="E34" s="12"/>
      <c r="F34" s="23"/>
      <c r="G34" s="23"/>
      <c r="H34" s="23"/>
      <c r="I34" s="29"/>
      <c r="J34" s="29"/>
      <c r="K34" s="23"/>
      <c r="L34" s="23"/>
      <c r="M34" s="23"/>
    </row>
    <row r="35" spans="1:13" x14ac:dyDescent="0.2">
      <c r="A35" s="6"/>
      <c r="B35" s="13"/>
      <c r="C35" s="13"/>
      <c r="D35" s="13"/>
      <c r="E35" s="12"/>
      <c r="F35" s="23"/>
      <c r="G35" s="23"/>
      <c r="H35" s="23"/>
      <c r="I35" s="29"/>
      <c r="J35" s="29"/>
      <c r="K35" s="23"/>
      <c r="L35" s="23"/>
      <c r="M35" s="23"/>
    </row>
    <row r="36" spans="1:13" x14ac:dyDescent="0.2">
      <c r="A36" s="6"/>
      <c r="B36" s="13"/>
      <c r="C36" s="40" t="s">
        <v>0</v>
      </c>
      <c r="D36" s="13"/>
      <c r="E36" s="39" t="s">
        <v>72</v>
      </c>
      <c r="F36" s="23"/>
      <c r="G36" s="23"/>
      <c r="H36" s="23"/>
      <c r="I36" s="29"/>
      <c r="J36" s="29"/>
      <c r="K36" s="23"/>
      <c r="L36" s="23"/>
      <c r="M36" s="23"/>
    </row>
    <row r="37" spans="1:13" x14ac:dyDescent="0.2">
      <c r="A37" s="6"/>
      <c r="B37" s="13"/>
      <c r="C37" s="13"/>
      <c r="D37" s="13"/>
      <c r="E37" s="12"/>
      <c r="F37" s="23"/>
      <c r="G37" s="23"/>
      <c r="H37" s="23"/>
      <c r="I37" s="29"/>
      <c r="J37" s="29"/>
      <c r="K37" s="23"/>
      <c r="L37" s="23"/>
      <c r="M37" s="23"/>
    </row>
    <row r="38" spans="1:13" x14ac:dyDescent="0.2">
      <c r="A38" s="27"/>
      <c r="B38" s="26" t="s">
        <v>71</v>
      </c>
      <c r="C38" s="21" t="s">
        <v>70</v>
      </c>
      <c r="D38" s="13"/>
      <c r="F38" s="23"/>
      <c r="G38" s="23"/>
      <c r="H38" s="23"/>
      <c r="I38" s="29"/>
      <c r="J38" s="29"/>
      <c r="K38" s="23"/>
      <c r="L38" s="23"/>
      <c r="M38" s="23"/>
    </row>
    <row r="39" spans="1:13" x14ac:dyDescent="0.2">
      <c r="A39" s="6" t="s">
        <v>0</v>
      </c>
      <c r="B39" s="13">
        <v>40000</v>
      </c>
      <c r="C39" s="13"/>
      <c r="D39" s="13"/>
      <c r="E39" s="12" t="s">
        <v>69</v>
      </c>
      <c r="F39" s="23">
        <v>31238.300000000003</v>
      </c>
      <c r="G39" s="23">
        <f>'Exploitatie Hollum'!G39+'Exploitatie Ballum'!G39</f>
        <v>77104</v>
      </c>
      <c r="H39" s="23">
        <v>86000</v>
      </c>
      <c r="I39" s="34">
        <f>'Exploitatie Hollum'!I39+'Exploitatie Ballum'!I39</f>
        <v>121617</v>
      </c>
      <c r="J39" s="34">
        <f>'Exploitatie Hollum'!J39+'Exploitatie Ballum'!J39</f>
        <v>103265.17166666666</v>
      </c>
      <c r="K39" s="23">
        <f>'Exploitatie Hollum'!K39+'Exploitatie Ballum'!K39</f>
        <v>36794</v>
      </c>
      <c r="L39" s="23">
        <f>'Exploitatie Hollum'!L39+'Exploitatie Ballum'!L39</f>
        <v>36794</v>
      </c>
      <c r="M39" s="23">
        <f>'Exploitatie Hollum'!M39+'Exploitatie Ballum'!M39</f>
        <v>36794</v>
      </c>
    </row>
    <row r="40" spans="1:13" x14ac:dyDescent="0.2">
      <c r="A40" s="6" t="s">
        <v>0</v>
      </c>
      <c r="B40" s="13">
        <v>40010</v>
      </c>
      <c r="C40" s="13"/>
      <c r="D40" s="13"/>
      <c r="E40" s="12" t="s">
        <v>68</v>
      </c>
      <c r="F40" s="23">
        <v>585001.46</v>
      </c>
      <c r="G40" s="23">
        <f>'Exploitatie Hollum'!G40+'Exploitatie Ballum'!G40</f>
        <v>606891</v>
      </c>
      <c r="H40" s="23">
        <v>556000</v>
      </c>
      <c r="I40" s="29">
        <f>'Exploitatie Hollum'!I40+'Exploitatie Ballum'!I40</f>
        <v>632215</v>
      </c>
      <c r="J40" s="29">
        <f>'Exploitatie Hollum'!J40+'Exploitatie Ballum'!J40</f>
        <v>509083.74999999965</v>
      </c>
      <c r="K40" s="23">
        <f>'Exploitatie Hollum'!K40+'Exploitatie Ballum'!K40</f>
        <v>515070.83333333337</v>
      </c>
      <c r="L40" s="23">
        <f>'Exploitatie Hollum'!L40+'Exploitatie Ballum'!L40</f>
        <v>521925.41666666663</v>
      </c>
      <c r="M40" s="23">
        <f>'Exploitatie Hollum'!M40+'Exploitatie Ballum'!M40</f>
        <v>527571</v>
      </c>
    </row>
    <row r="41" spans="1:13" x14ac:dyDescent="0.2">
      <c r="A41" s="6" t="s">
        <v>0</v>
      </c>
      <c r="B41" s="13">
        <v>40020</v>
      </c>
      <c r="C41" s="13"/>
      <c r="D41" s="13"/>
      <c r="E41" s="12" t="s">
        <v>67</v>
      </c>
      <c r="F41" s="23">
        <v>49008.979999999996</v>
      </c>
      <c r="G41" s="23">
        <f>'Exploitatie Hollum'!G41+'Exploitatie Ballum'!G41</f>
        <v>60137</v>
      </c>
      <c r="H41" s="23">
        <v>57400</v>
      </c>
      <c r="I41" s="8">
        <f>'Exploitatie Hollum'!I41+'Exploitatie Ballum'!I41</f>
        <v>67914</v>
      </c>
      <c r="J41" s="8">
        <f>'Exploitatie Hollum'!J41+'Exploitatie Ballum'!J41</f>
        <v>62237.666666666664</v>
      </c>
      <c r="K41" s="23">
        <f>'Exploitatie Hollum'!K41+'Exploitatie Ballum'!K41</f>
        <v>62948.666666666672</v>
      </c>
      <c r="L41" s="23">
        <f>'Exploitatie Hollum'!L41+'Exploitatie Ballum'!L41</f>
        <v>63420.583333333328</v>
      </c>
      <c r="M41" s="23">
        <f>'Exploitatie Hollum'!M41+'Exploitatie Ballum'!M41</f>
        <v>63880.25</v>
      </c>
    </row>
    <row r="42" spans="1:13" x14ac:dyDescent="0.2">
      <c r="A42" s="6"/>
      <c r="B42" s="13">
        <v>40050</v>
      </c>
      <c r="C42" s="13"/>
      <c r="D42" s="13"/>
      <c r="E42" s="12" t="s">
        <v>299</v>
      </c>
      <c r="F42" s="23"/>
      <c r="G42" s="23"/>
      <c r="H42" s="23"/>
      <c r="I42" s="8">
        <f>'Exploitatie Hollum'!I42+'Exploitatie Ballum'!I42</f>
        <v>306</v>
      </c>
      <c r="J42" s="8"/>
      <c r="K42" s="23"/>
      <c r="L42" s="23"/>
      <c r="M42" s="23"/>
    </row>
    <row r="43" spans="1:13" x14ac:dyDescent="0.2">
      <c r="A43" s="6" t="s">
        <v>0</v>
      </c>
      <c r="B43" s="13">
        <v>40060</v>
      </c>
      <c r="C43" s="13"/>
      <c r="D43" s="13"/>
      <c r="E43" s="12" t="s">
        <v>66</v>
      </c>
      <c r="F43" s="23">
        <v>2329.6999999999998</v>
      </c>
      <c r="G43" s="23">
        <f>'Exploitatie Hollum'!G43+'Exploitatie Ballum'!G43</f>
        <v>5340</v>
      </c>
      <c r="H43" s="23">
        <v>2000</v>
      </c>
      <c r="I43" s="29">
        <f>'Exploitatie Hollum'!I43+'Exploitatie Ballum'!I43</f>
        <v>4337.0200000000004</v>
      </c>
      <c r="J43" s="29">
        <f>'Exploitatie Hollum'!J43+'Exploitatie Ballum'!J43</f>
        <v>4500</v>
      </c>
      <c r="K43" s="23">
        <f>'Exploitatie Hollum'!K43+'Exploitatie Ballum'!K43</f>
        <v>4500</v>
      </c>
      <c r="L43" s="23">
        <f>'Exploitatie Hollum'!L43+'Exploitatie Ballum'!L43</f>
        <v>4500</v>
      </c>
      <c r="M43" s="23">
        <f>'Exploitatie Hollum'!M43+'Exploitatie Ballum'!M43</f>
        <v>4500</v>
      </c>
    </row>
    <row r="44" spans="1:13" x14ac:dyDescent="0.2">
      <c r="A44" s="6"/>
      <c r="B44" s="13">
        <v>40070</v>
      </c>
      <c r="C44" s="13"/>
      <c r="D44" s="13"/>
      <c r="E44" s="12" t="s">
        <v>65</v>
      </c>
      <c r="F44" s="23">
        <v>-419</v>
      </c>
      <c r="G44" s="23">
        <f>'Exploitatie Hollum'!G44+'Exploitatie Ballum'!G44</f>
        <v>-2232</v>
      </c>
      <c r="H44" s="23">
        <v>3200</v>
      </c>
      <c r="I44" s="29">
        <f>'Exploitatie Hollum'!I44+'Exploitatie Ballum'!I44</f>
        <v>2980</v>
      </c>
      <c r="J44" s="29">
        <f>'Exploitatie Hollum'!J44+'Exploitatie Ballum'!J44</f>
        <v>500</v>
      </c>
      <c r="K44" s="23">
        <f>'Exploitatie Hollum'!K44+'Exploitatie Ballum'!K44</f>
        <v>500</v>
      </c>
      <c r="L44" s="23">
        <f>'Exploitatie Hollum'!L44+'Exploitatie Ballum'!L44</f>
        <v>500</v>
      </c>
      <c r="M44" s="23">
        <f>'Exploitatie Hollum'!M44+'Exploitatie Ballum'!M44</f>
        <v>500</v>
      </c>
    </row>
    <row r="45" spans="1:13" x14ac:dyDescent="0.2">
      <c r="A45" s="6" t="s">
        <v>0</v>
      </c>
      <c r="B45" s="13">
        <v>40200</v>
      </c>
      <c r="C45" s="13"/>
      <c r="D45" s="13"/>
      <c r="E45" s="12" t="s">
        <v>64</v>
      </c>
      <c r="F45" s="23">
        <v>1996.5</v>
      </c>
      <c r="G45" s="23">
        <f>'Exploitatie Hollum'!G45+'Exploitatie Ballum'!G45</f>
        <v>12905</v>
      </c>
      <c r="H45" s="23">
        <v>1250</v>
      </c>
      <c r="I45" s="29">
        <f>'Exploitatie Hollum'!I45+'Exploitatie Ballum'!I45</f>
        <v>16954</v>
      </c>
      <c r="J45" s="29">
        <f>'Exploitatie Hollum'!J45+'Exploitatie Ballum'!J45</f>
        <v>14000</v>
      </c>
      <c r="K45" s="23">
        <f>'Exploitatie Hollum'!K45+'Exploitatie Ballum'!K45</f>
        <v>14000</v>
      </c>
      <c r="L45" s="23">
        <f>'Exploitatie Hollum'!L45+'Exploitatie Ballum'!L45</f>
        <v>14000</v>
      </c>
      <c r="M45" s="23">
        <f>'Exploitatie Hollum'!M45+'Exploitatie Ballum'!M45</f>
        <v>14000</v>
      </c>
    </row>
    <row r="46" spans="1:13" x14ac:dyDescent="0.2">
      <c r="A46" s="6" t="s">
        <v>0</v>
      </c>
      <c r="B46" s="13">
        <v>40205</v>
      </c>
      <c r="C46" s="13"/>
      <c r="D46" s="13"/>
      <c r="E46" s="12" t="s">
        <v>63</v>
      </c>
      <c r="F46" s="23">
        <v>1294.8</v>
      </c>
      <c r="G46" s="23">
        <f>'Exploitatie Hollum'!G46+'Exploitatie Ballum'!G46</f>
        <v>1321</v>
      </c>
      <c r="H46" s="23">
        <v>3000</v>
      </c>
      <c r="I46" s="29">
        <f>'Exploitatie Hollum'!I46+'Exploitatie Ballum'!I46</f>
        <v>1301.5</v>
      </c>
      <c r="J46" s="29">
        <f>'Exploitatie Hollum'!J46+'Exploitatie Ballum'!J46</f>
        <v>1500</v>
      </c>
      <c r="K46" s="23">
        <f>'Exploitatie Hollum'!K46+'Exploitatie Ballum'!K46</f>
        <v>1500</v>
      </c>
      <c r="L46" s="23">
        <f>'Exploitatie Hollum'!L46+'Exploitatie Ballum'!L46</f>
        <v>1500</v>
      </c>
      <c r="M46" s="23">
        <f>'Exploitatie Hollum'!M46+'Exploitatie Ballum'!M46</f>
        <v>1500</v>
      </c>
    </row>
    <row r="47" spans="1:13" x14ac:dyDescent="0.2">
      <c r="A47" s="6" t="s">
        <v>0</v>
      </c>
      <c r="B47" s="13">
        <v>40215</v>
      </c>
      <c r="C47" s="13"/>
      <c r="D47" s="13"/>
      <c r="E47" s="31" t="s">
        <v>273</v>
      </c>
      <c r="F47" s="23">
        <v>3720.81</v>
      </c>
      <c r="G47" s="23">
        <f>'Exploitatie Hollum'!G47+'Exploitatie Ballum'!G47</f>
        <v>10284</v>
      </c>
      <c r="H47" s="23">
        <v>3450</v>
      </c>
      <c r="I47" s="29">
        <f>'Exploitatie Hollum'!I47+'Exploitatie Ballum'!I47</f>
        <v>12070.7</v>
      </c>
      <c r="J47" s="29">
        <f>'Exploitatie Hollum'!J47+'Exploitatie Ballum'!J47</f>
        <v>12000</v>
      </c>
      <c r="K47" s="23">
        <f>'Exploitatie Hollum'!K47+'Exploitatie Ballum'!K47</f>
        <v>7200</v>
      </c>
      <c r="L47" s="23">
        <f>'Exploitatie Hollum'!L47+'Exploitatie Ballum'!L47</f>
        <v>7200</v>
      </c>
      <c r="M47" s="23">
        <f>'Exploitatie Hollum'!M47+'Exploitatie Ballum'!M47</f>
        <v>7200</v>
      </c>
    </row>
    <row r="48" spans="1:13" x14ac:dyDescent="0.2">
      <c r="A48" s="32" t="s">
        <v>0</v>
      </c>
      <c r="B48" s="13">
        <v>40220</v>
      </c>
      <c r="C48" s="13"/>
      <c r="D48" s="13"/>
      <c r="E48" s="12" t="s">
        <v>62</v>
      </c>
      <c r="F48" s="23">
        <v>244.3</v>
      </c>
      <c r="G48" s="23">
        <f>'Exploitatie Hollum'!G48+'Exploitatie Ballum'!G48</f>
        <v>381</v>
      </c>
      <c r="H48" s="23">
        <v>3330</v>
      </c>
      <c r="I48" s="29">
        <f>'Exploitatie Hollum'!I48+'Exploitatie Ballum'!I48</f>
        <v>43</v>
      </c>
      <c r="J48" s="29">
        <f>'Exploitatie Hollum'!J48+'Exploitatie Ballum'!J48</f>
        <v>300</v>
      </c>
      <c r="K48" s="23">
        <f>'Exploitatie Hollum'!K48+'Exploitatie Ballum'!K48</f>
        <v>300</v>
      </c>
      <c r="L48" s="23">
        <f>'Exploitatie Hollum'!L48+'Exploitatie Ballum'!L48</f>
        <v>300</v>
      </c>
      <c r="M48" s="23">
        <f>'Exploitatie Hollum'!M48+'Exploitatie Ballum'!M48</f>
        <v>300</v>
      </c>
    </row>
    <row r="49" spans="1:14" x14ac:dyDescent="0.2">
      <c r="A49" s="32"/>
      <c r="B49" s="13">
        <v>40230</v>
      </c>
      <c r="C49" s="13"/>
      <c r="D49" s="13"/>
      <c r="E49" s="31" t="s">
        <v>287</v>
      </c>
      <c r="F49" s="23"/>
      <c r="G49" s="23">
        <f>'Exploitatie Hollum'!G49+'Exploitatie Ballum'!G49</f>
        <v>0</v>
      </c>
      <c r="H49" s="23">
        <v>200</v>
      </c>
      <c r="I49" s="29">
        <f>'Exploitatie Hollum'!I49+'Exploitatie Ballum'!I49</f>
        <v>804.81999999999994</v>
      </c>
      <c r="J49" s="29">
        <f>'Exploitatie Hollum'!J49+'Exploitatie Ballum'!J49</f>
        <v>0</v>
      </c>
      <c r="K49" s="23">
        <f>'Exploitatie Hollum'!K49+'Exploitatie Ballum'!K49</f>
        <v>0</v>
      </c>
      <c r="L49" s="23">
        <f>'Exploitatie Hollum'!L49+'Exploitatie Ballum'!L49</f>
        <v>0</v>
      </c>
      <c r="M49" s="23">
        <f>'Exploitatie Hollum'!M49+'Exploitatie Ballum'!M49</f>
        <v>0</v>
      </c>
    </row>
    <row r="50" spans="1:14" x14ac:dyDescent="0.2">
      <c r="A50" s="32" t="s">
        <v>0</v>
      </c>
      <c r="B50" s="13">
        <v>40240</v>
      </c>
      <c r="C50" s="13"/>
      <c r="D50" s="13"/>
      <c r="E50" s="12" t="s">
        <v>61</v>
      </c>
      <c r="F50" s="23">
        <v>-1420.39</v>
      </c>
      <c r="G50" s="23">
        <f>'Exploitatie Hollum'!G50+'Exploitatie Ballum'!G50</f>
        <v>5102</v>
      </c>
      <c r="H50" s="23">
        <v>1000</v>
      </c>
      <c r="I50" s="29">
        <f>'Exploitatie Hollum'!I50+'Exploitatie Ballum'!I50</f>
        <v>4169.6400000000003</v>
      </c>
      <c r="J50" s="29">
        <f>'Exploitatie Hollum'!J50+'Exploitatie Ballum'!J50</f>
        <v>4000</v>
      </c>
      <c r="K50" s="23">
        <f>'Exploitatie Hollum'!K50+'Exploitatie Ballum'!K50</f>
        <v>4000</v>
      </c>
      <c r="L50" s="23">
        <f>'Exploitatie Hollum'!L50+'Exploitatie Ballum'!L50</f>
        <v>4000</v>
      </c>
      <c r="M50" s="23">
        <f>'Exploitatie Hollum'!M50+'Exploitatie Ballum'!M50</f>
        <v>4000</v>
      </c>
    </row>
    <row r="51" spans="1:14" x14ac:dyDescent="0.2">
      <c r="A51" s="32" t="s">
        <v>0</v>
      </c>
      <c r="B51" s="13">
        <v>40300</v>
      </c>
      <c r="C51" s="13"/>
      <c r="D51" s="13"/>
      <c r="E51" s="12" t="s">
        <v>60</v>
      </c>
      <c r="F51" s="23">
        <v>3111.65</v>
      </c>
      <c r="G51" s="23">
        <f>'Exploitatie Hollum'!G51+'Exploitatie Ballum'!G51</f>
        <v>3030</v>
      </c>
      <c r="H51" s="23">
        <v>2000</v>
      </c>
      <c r="I51" s="29">
        <f>'Exploitatie Hollum'!I51+'Exploitatie Ballum'!I51</f>
        <v>4737</v>
      </c>
      <c r="J51" s="29">
        <f>'Exploitatie Hollum'!J51+'Exploitatie Ballum'!J51</f>
        <v>3500</v>
      </c>
      <c r="K51" s="23">
        <f>'Exploitatie Hollum'!K51+'Exploitatie Ballum'!K51</f>
        <v>3500</v>
      </c>
      <c r="L51" s="23">
        <f>'Exploitatie Hollum'!L51+'Exploitatie Ballum'!L51</f>
        <v>3500</v>
      </c>
      <c r="M51" s="23">
        <f>'Exploitatie Hollum'!M51+'Exploitatie Ballum'!M51</f>
        <v>3500</v>
      </c>
    </row>
    <row r="52" spans="1:14" x14ac:dyDescent="0.2">
      <c r="A52" s="6"/>
      <c r="F52" s="36"/>
      <c r="G52" s="36"/>
      <c r="H52" s="36"/>
      <c r="I52" s="37"/>
      <c r="J52" s="37"/>
      <c r="K52" s="36"/>
      <c r="L52" s="36"/>
      <c r="M52" s="36"/>
    </row>
    <row r="53" spans="1:14" x14ac:dyDescent="0.2">
      <c r="A53" s="6"/>
      <c r="B53" s="13"/>
      <c r="C53" s="13"/>
      <c r="D53" s="13"/>
      <c r="E53" s="21" t="s">
        <v>59</v>
      </c>
      <c r="F53" s="14">
        <v>677691.38000000012</v>
      </c>
      <c r="G53" s="14">
        <f>SUM(G39:G52)</f>
        <v>780263</v>
      </c>
      <c r="H53" s="14">
        <v>718830</v>
      </c>
      <c r="I53" s="15">
        <f>SUM(I39:I52)</f>
        <v>869449.67999999993</v>
      </c>
      <c r="J53" s="15">
        <f>SUM(J39:J52)</f>
        <v>714886.58833333291</v>
      </c>
      <c r="K53" s="14">
        <f>SUM(K39:K52)</f>
        <v>650313.5</v>
      </c>
      <c r="L53" s="14">
        <f>SUM(L39:L52)</f>
        <v>657640</v>
      </c>
      <c r="M53" s="14">
        <f>SUM(M39:M52)</f>
        <v>663745.25</v>
      </c>
      <c r="N53" s="4"/>
    </row>
    <row r="54" spans="1:14" x14ac:dyDescent="0.2">
      <c r="A54" s="6"/>
      <c r="B54" s="13"/>
      <c r="C54" s="13"/>
      <c r="D54" s="13"/>
      <c r="E54" s="12"/>
      <c r="F54" s="11"/>
      <c r="G54" s="11"/>
      <c r="H54" s="11"/>
      <c r="I54" s="8"/>
      <c r="J54" s="8"/>
      <c r="K54" s="11"/>
      <c r="L54" s="11"/>
      <c r="M54" s="11"/>
    </row>
    <row r="55" spans="1:14" x14ac:dyDescent="0.2">
      <c r="A55" s="6"/>
      <c r="B55" s="13"/>
      <c r="C55" s="13"/>
      <c r="D55" s="13"/>
      <c r="E55" s="12"/>
      <c r="F55" s="11"/>
      <c r="G55" s="11"/>
      <c r="H55" s="11"/>
      <c r="I55" s="8"/>
      <c r="J55" s="8"/>
      <c r="K55" s="11"/>
      <c r="L55" s="11"/>
      <c r="M55" s="11"/>
    </row>
    <row r="56" spans="1:14" x14ac:dyDescent="0.2">
      <c r="A56" s="27"/>
      <c r="B56" s="26" t="s">
        <v>58</v>
      </c>
      <c r="C56" s="21" t="s">
        <v>57</v>
      </c>
      <c r="D56" s="13"/>
      <c r="F56" s="11"/>
      <c r="G56" s="11"/>
      <c r="H56" s="11"/>
      <c r="I56" s="8"/>
      <c r="J56" s="8"/>
      <c r="K56" s="11"/>
      <c r="L56" s="11"/>
      <c r="M56" s="11"/>
    </row>
    <row r="57" spans="1:14" x14ac:dyDescent="0.2">
      <c r="A57" s="6" t="s">
        <v>0</v>
      </c>
      <c r="B57" s="13">
        <v>41000</v>
      </c>
      <c r="C57" s="13"/>
      <c r="D57" s="13"/>
      <c r="E57" s="31" t="s">
        <v>56</v>
      </c>
      <c r="F57" s="23">
        <v>3561.333333333333</v>
      </c>
      <c r="G57" s="23">
        <f>'Exploitatie Hollum'!G57+'Exploitatie Ballum'!G57</f>
        <v>2706.5333333333333</v>
      </c>
      <c r="H57" s="23">
        <v>5166.8</v>
      </c>
      <c r="I57" s="8">
        <f>'Exploitatie Hollum'!I57+'Exploitatie Ballum'!I57</f>
        <v>100.13333333333334</v>
      </c>
      <c r="J57" s="8">
        <f>'Exploitatie Hollum'!J57+'Exploitatie Ballum'!J57</f>
        <v>100.13333333333334</v>
      </c>
      <c r="K57" s="23">
        <f>'Exploitatie Hollum'!K57+'Exploitatie Ballum'!K57</f>
        <v>4833.4666666666662</v>
      </c>
      <c r="L57" s="23">
        <f>'Exploitatie Hollum'!L57+'Exploitatie Ballum'!L57</f>
        <v>4833.4666666666662</v>
      </c>
      <c r="M57" s="23">
        <f>'Exploitatie Hollum'!M57+'Exploitatie Ballum'!M57</f>
        <v>4833.4666666666662</v>
      </c>
    </row>
    <row r="58" spans="1:14" x14ac:dyDescent="0.2">
      <c r="A58" s="6" t="s">
        <v>0</v>
      </c>
      <c r="B58" s="13">
        <v>41010</v>
      </c>
      <c r="C58" s="13"/>
      <c r="D58" s="13"/>
      <c r="E58" s="12" t="s">
        <v>55</v>
      </c>
      <c r="F58" s="23">
        <v>12491.585714285717</v>
      </c>
      <c r="G58" s="23">
        <f>'Exploitatie Hollum'!G58+'Exploitatie Ballum'!G58</f>
        <v>12185.475000000002</v>
      </c>
      <c r="H58" s="23">
        <v>8509.875</v>
      </c>
      <c r="I58" s="8">
        <f>'Exploitatie Hollum'!I58+'Exploitatie Ballum'!I58</f>
        <v>6509.8749999999991</v>
      </c>
      <c r="J58" s="8">
        <f>'Exploitatie Hollum'!J58+'Exploitatie Ballum'!J58</f>
        <v>6510.477142857143</v>
      </c>
      <c r="K58" s="23">
        <f>'Exploitatie Hollum'!K58+'Exploitatie Ballum'!K58</f>
        <v>2369.0357142857147</v>
      </c>
      <c r="L58" s="23">
        <f>'Exploitatie Hollum'!L58+'Exploitatie Ballum'!L58</f>
        <v>3200</v>
      </c>
      <c r="M58" s="23">
        <f>'Exploitatie Hollum'!M58+'Exploitatie Ballum'!M58</f>
        <v>4012.7400000000002</v>
      </c>
    </row>
    <row r="59" spans="1:14" x14ac:dyDescent="0.2">
      <c r="A59" s="6" t="s">
        <v>0</v>
      </c>
      <c r="B59" s="13">
        <v>41015</v>
      </c>
      <c r="C59" s="13"/>
      <c r="D59" s="13"/>
      <c r="E59" s="31" t="s">
        <v>54</v>
      </c>
      <c r="F59" s="23">
        <v>442.4</v>
      </c>
      <c r="G59" s="23">
        <f>'Exploitatie Hollum'!G59+'Exploitatie Ballum'!G59</f>
        <v>442.4</v>
      </c>
      <c r="H59" s="23">
        <v>442.4</v>
      </c>
      <c r="I59" s="8">
        <f>'Exploitatie Hollum'!I59+'Exploitatie Ballum'!I59</f>
        <v>442.4</v>
      </c>
      <c r="J59" s="8">
        <f>'Exploitatie Hollum'!J59+'Exploitatie Ballum'!J59</f>
        <v>442.4</v>
      </c>
      <c r="K59" s="23">
        <f>'Exploitatie Hollum'!K59+'Exploitatie Ballum'!K59</f>
        <v>442.4</v>
      </c>
      <c r="L59" s="23">
        <f>'Exploitatie Hollum'!L59+'Exploitatie Ballum'!L59</f>
        <v>441.68888888888887</v>
      </c>
      <c r="M59" s="23">
        <f>'Exploitatie Hollum'!M59+'Exploitatie Ballum'!M59</f>
        <v>298.3</v>
      </c>
    </row>
    <row r="60" spans="1:14" x14ac:dyDescent="0.2">
      <c r="A60" s="6" t="s">
        <v>0</v>
      </c>
      <c r="B60" s="13">
        <v>41020</v>
      </c>
      <c r="C60" s="13"/>
      <c r="D60" s="13"/>
      <c r="E60" s="12" t="s">
        <v>53</v>
      </c>
      <c r="F60" s="23">
        <v>16574.5</v>
      </c>
      <c r="G60" s="23">
        <f>'Exploitatie Hollum'!G60+'Exploitatie Ballum'!G60</f>
        <v>17839</v>
      </c>
      <c r="H60" s="23">
        <v>22839</v>
      </c>
      <c r="I60" s="8">
        <f>'Exploitatie Hollum'!I60+'Exploitatie Ballum'!I60</f>
        <v>18368.25</v>
      </c>
      <c r="J60" s="8">
        <f>'Exploitatie Hollum'!J60+'Exploitatie Ballum'!J60</f>
        <v>8457.4549999999999</v>
      </c>
      <c r="K60" s="23">
        <f>'Exploitatie Hollum'!K60+'Exploitatie Ballum'!K60</f>
        <v>8913.16</v>
      </c>
      <c r="L60" s="23">
        <f>'Exploitatie Hollum'!L60+'Exploitatie Ballum'!L60</f>
        <v>12369.66</v>
      </c>
      <c r="M60" s="23">
        <f>'Exploitatie Hollum'!M60+'Exploitatie Ballum'!M60</f>
        <v>16840.41</v>
      </c>
    </row>
    <row r="61" spans="1:14" x14ac:dyDescent="0.2">
      <c r="A61" s="6" t="s">
        <v>0</v>
      </c>
      <c r="B61" s="13">
        <v>41025</v>
      </c>
      <c r="C61" s="13"/>
      <c r="D61" s="13"/>
      <c r="E61" s="31" t="s">
        <v>52</v>
      </c>
      <c r="F61" s="23">
        <v>875.50900000000001</v>
      </c>
      <c r="G61" s="23">
        <f>'Exploitatie Hollum'!G61+'Exploitatie Ballum'!G61</f>
        <v>875.50900000000001</v>
      </c>
      <c r="H61" s="23">
        <v>875.50900000000001</v>
      </c>
      <c r="I61" s="8">
        <f>'Exploitatie Hollum'!I61+'Exploitatie Ballum'!I61</f>
        <v>875.50900000000001</v>
      </c>
      <c r="J61" s="8">
        <f>'Exploitatie Hollum'!J61+'Exploitatie Ballum'!J61</f>
        <v>877.40614285714287</v>
      </c>
      <c r="K61" s="23">
        <f>'Exploitatie Hollum'!K61+'Exploitatie Ballum'!K61</f>
        <v>197.10899999999998</v>
      </c>
      <c r="L61" s="23">
        <f>'Exploitatie Hollum'!L61+'Exploitatie Ballum'!L61</f>
        <v>197.10899999999998</v>
      </c>
      <c r="M61" s="23">
        <f>'Exploitatie Hollum'!M61+'Exploitatie Ballum'!M61</f>
        <v>197.10899999999998</v>
      </c>
    </row>
    <row r="62" spans="1:14" x14ac:dyDescent="0.2">
      <c r="A62" s="6" t="s">
        <v>0</v>
      </c>
      <c r="B62" s="13">
        <v>41026</v>
      </c>
      <c r="C62" s="13"/>
      <c r="D62" s="13"/>
      <c r="E62" s="31" t="s">
        <v>51</v>
      </c>
      <c r="F62" s="23">
        <v>397.08695652173913</v>
      </c>
      <c r="G62" s="23">
        <f>'Exploitatie Hollum'!G62+'Exploitatie Ballum'!G62</f>
        <v>397.08</v>
      </c>
      <c r="H62" s="23">
        <v>397.08</v>
      </c>
      <c r="I62" s="8">
        <f>'Exploitatie Hollum'!I62+'Exploitatie Ballum'!I62</f>
        <v>397.08</v>
      </c>
      <c r="J62" s="8">
        <f>'Exploitatie Hollum'!J62+'Exploitatie Ballum'!J62</f>
        <v>397.08</v>
      </c>
      <c r="K62" s="23">
        <f>'Exploitatie Hollum'!K62+'Exploitatie Ballum'!K62</f>
        <v>397.08</v>
      </c>
      <c r="L62" s="23">
        <f>'Exploitatie Hollum'!L62+'Exploitatie Ballum'!L62</f>
        <v>397.08</v>
      </c>
      <c r="M62" s="23">
        <f>'Exploitatie Hollum'!M62+'Exploitatie Ballum'!M62</f>
        <v>397.08</v>
      </c>
    </row>
    <row r="63" spans="1:14" x14ac:dyDescent="0.2">
      <c r="A63" s="6" t="s">
        <v>0</v>
      </c>
      <c r="B63" s="13">
        <v>41027</v>
      </c>
      <c r="C63" s="13"/>
      <c r="D63" s="13"/>
      <c r="E63" s="31" t="s">
        <v>50</v>
      </c>
      <c r="F63" s="23">
        <v>383.21428571428572</v>
      </c>
      <c r="G63" s="23">
        <f>'Exploitatie Hollum'!G63+'Exploitatie Ballum'!G63</f>
        <v>383.21428571428572</v>
      </c>
      <c r="H63" s="23">
        <v>383.21428571428572</v>
      </c>
      <c r="I63" s="8">
        <f>'Exploitatie Hollum'!I63+'Exploitatie Ballum'!I63</f>
        <v>383.21428571428572</v>
      </c>
      <c r="J63" s="8">
        <f>'Exploitatie Hollum'!J63+'Exploitatie Ballum'!J63</f>
        <v>383.21428571428572</v>
      </c>
      <c r="K63" s="23">
        <f>'Exploitatie Hollum'!K63+'Exploitatie Ballum'!K63</f>
        <v>383.21428571428572</v>
      </c>
      <c r="L63" s="23">
        <f>'Exploitatie Hollum'!L63+'Exploitatie Ballum'!L63</f>
        <v>383.21428571428572</v>
      </c>
      <c r="M63" s="23">
        <f>'Exploitatie Hollum'!M63+'Exploitatie Ballum'!M63</f>
        <v>383.21428571428572</v>
      </c>
    </row>
    <row r="64" spans="1:14" x14ac:dyDescent="0.2">
      <c r="A64" s="6"/>
      <c r="B64" s="13"/>
      <c r="C64" s="13"/>
      <c r="D64" s="13"/>
      <c r="E64" s="31" t="s">
        <v>0</v>
      </c>
      <c r="F64" s="35" t="s">
        <v>0</v>
      </c>
      <c r="G64" s="35" t="s">
        <v>0</v>
      </c>
      <c r="H64" s="35" t="s">
        <v>0</v>
      </c>
      <c r="I64" s="9" t="s">
        <v>0</v>
      </c>
      <c r="J64" s="9"/>
      <c r="K64" s="35"/>
      <c r="L64" s="35"/>
      <c r="M64" s="35"/>
    </row>
    <row r="65" spans="1:14" x14ac:dyDescent="0.2">
      <c r="A65" s="6"/>
      <c r="B65" s="13"/>
      <c r="C65" s="13"/>
      <c r="D65" s="13"/>
      <c r="E65" s="21" t="s">
        <v>49</v>
      </c>
      <c r="F65" s="14">
        <v>34725.629289855067</v>
      </c>
      <c r="G65" s="14">
        <f t="shared" ref="G65:M65" si="4">SUM(G57:G64)</f>
        <v>34829.211619047615</v>
      </c>
      <c r="H65" s="14">
        <v>38613.87828571428</v>
      </c>
      <c r="I65" s="15">
        <f t="shared" si="4"/>
        <v>27076.461619047619</v>
      </c>
      <c r="J65" s="15">
        <f t="shared" si="4"/>
        <v>17168.165904761907</v>
      </c>
      <c r="K65" s="14">
        <f t="shared" si="4"/>
        <v>17535.465666666671</v>
      </c>
      <c r="L65" s="14">
        <f t="shared" si="4"/>
        <v>21822.218841269845</v>
      </c>
      <c r="M65" s="14">
        <f t="shared" si="4"/>
        <v>26962.319952380953</v>
      </c>
      <c r="N65" s="4"/>
    </row>
    <row r="66" spans="1:14" x14ac:dyDescent="0.2">
      <c r="A66" s="6"/>
      <c r="B66" s="13"/>
      <c r="C66" s="13"/>
      <c r="D66" s="13"/>
      <c r="E66" s="12"/>
      <c r="F66" s="11"/>
      <c r="G66" s="11"/>
      <c r="H66" s="11"/>
      <c r="I66" s="8"/>
      <c r="J66" s="8"/>
      <c r="K66" s="11"/>
      <c r="L66" s="11"/>
      <c r="M66" s="11"/>
    </row>
    <row r="67" spans="1:14" x14ac:dyDescent="0.2">
      <c r="A67" s="6"/>
      <c r="B67" s="13"/>
      <c r="C67" s="13"/>
      <c r="D67" s="13"/>
      <c r="E67" s="12"/>
      <c r="F67" s="11"/>
      <c r="G67" s="11"/>
      <c r="H67" s="11"/>
      <c r="I67" s="8"/>
      <c r="J67" s="8"/>
      <c r="K67" s="11"/>
      <c r="L67" s="11"/>
      <c r="M67" s="11"/>
    </row>
    <row r="68" spans="1:14" x14ac:dyDescent="0.2">
      <c r="A68" s="27"/>
      <c r="B68" s="26" t="s">
        <v>48</v>
      </c>
      <c r="C68" s="21" t="s">
        <v>47</v>
      </c>
      <c r="D68" s="13"/>
      <c r="F68" s="11"/>
      <c r="G68" s="11"/>
      <c r="H68" s="11"/>
      <c r="I68" s="8"/>
      <c r="J68" s="8"/>
      <c r="K68" s="11"/>
      <c r="L68" s="11"/>
      <c r="M68" s="11"/>
    </row>
    <row r="69" spans="1:14" x14ac:dyDescent="0.2">
      <c r="A69" s="6" t="s">
        <v>0</v>
      </c>
      <c r="B69" s="13">
        <v>42000</v>
      </c>
      <c r="C69" s="13"/>
      <c r="D69" s="13"/>
      <c r="E69" s="12" t="s">
        <v>46</v>
      </c>
      <c r="F69" s="23">
        <v>19465</v>
      </c>
      <c r="G69" s="23">
        <f>'Exploitatie Hollum'!G69+'Exploitatie Ballum'!G69</f>
        <v>19465</v>
      </c>
      <c r="H69" s="23">
        <v>27000</v>
      </c>
      <c r="I69" s="34">
        <f>'Exploitatie Hollum'!I69+'Exploitatie Ballum'!I69</f>
        <v>19465</v>
      </c>
      <c r="J69" s="34">
        <f>'Exploitatie Hollum'!J69+'Exploitatie Ballum'!J69</f>
        <v>22920</v>
      </c>
      <c r="K69" s="23">
        <f>'Exploitatie Hollum'!K69+'Exploitatie Ballum'!K69</f>
        <v>22920</v>
      </c>
      <c r="L69" s="23">
        <f>'Exploitatie Hollum'!L69+'Exploitatie Ballum'!L69</f>
        <v>22920</v>
      </c>
      <c r="M69" s="23">
        <f>'Exploitatie Hollum'!M69+'Exploitatie Ballum'!M69</f>
        <v>22920</v>
      </c>
    </row>
    <row r="70" spans="1:14" x14ac:dyDescent="0.2">
      <c r="A70" s="6" t="s">
        <v>0</v>
      </c>
      <c r="B70" s="13">
        <v>42010</v>
      </c>
      <c r="C70" s="13"/>
      <c r="D70" s="13"/>
      <c r="E70" s="12" t="s">
        <v>45</v>
      </c>
      <c r="F70" s="23">
        <v>1755.5300000000002</v>
      </c>
      <c r="G70" s="23">
        <f>'Exploitatie Hollum'!G70+'Exploitatie Ballum'!G70</f>
        <v>1912</v>
      </c>
      <c r="H70" s="23">
        <v>2100</v>
      </c>
      <c r="I70" s="29">
        <f>'Exploitatie Hollum'!I70+'Exploitatie Ballum'!I70</f>
        <v>3703.96</v>
      </c>
      <c r="J70" s="29">
        <f>'Exploitatie Hollum'!J70+'Exploitatie Ballum'!J70</f>
        <v>3000</v>
      </c>
      <c r="K70" s="23">
        <f>'Exploitatie Hollum'!K70+'Exploitatie Ballum'!K70</f>
        <v>3000</v>
      </c>
      <c r="L70" s="23">
        <f>'Exploitatie Hollum'!L70+'Exploitatie Ballum'!L70</f>
        <v>3000</v>
      </c>
      <c r="M70" s="23">
        <f>'Exploitatie Hollum'!M70+'Exploitatie Ballum'!M70</f>
        <v>3000</v>
      </c>
    </row>
    <row r="71" spans="1:14" x14ac:dyDescent="0.2">
      <c r="A71" s="6"/>
      <c r="B71" s="13">
        <v>42017</v>
      </c>
      <c r="C71" s="13"/>
      <c r="D71" s="13"/>
      <c r="E71" s="12" t="s">
        <v>274</v>
      </c>
      <c r="F71" s="23"/>
      <c r="G71" s="23">
        <f>'Exploitatie Hollum'!G71+'Exploitatie Ballum'!G71</f>
        <v>363</v>
      </c>
      <c r="H71" s="23">
        <v>0</v>
      </c>
      <c r="I71" s="29">
        <f>'Exploitatie Hollum'!I71+'Exploitatie Ballum'!I71</f>
        <v>0</v>
      </c>
      <c r="J71" s="29">
        <f>'Exploitatie Hollum'!J71+'Exploitatie Ballum'!J71</f>
        <v>0</v>
      </c>
      <c r="K71" s="23">
        <f>'Exploitatie Hollum'!K71+'Exploitatie Ballum'!K71</f>
        <v>0</v>
      </c>
      <c r="L71" s="23">
        <f>'Exploitatie Hollum'!L71+'Exploitatie Ballum'!L71</f>
        <v>0</v>
      </c>
      <c r="M71" s="23">
        <f>'Exploitatie Hollum'!M71+'Exploitatie Ballum'!M71</f>
        <v>0</v>
      </c>
    </row>
    <row r="72" spans="1:14" x14ac:dyDescent="0.2">
      <c r="A72" s="6" t="s">
        <v>0</v>
      </c>
      <c r="B72" s="13">
        <v>42020</v>
      </c>
      <c r="C72" s="13"/>
      <c r="D72" s="13"/>
      <c r="E72" s="12" t="s">
        <v>44</v>
      </c>
      <c r="F72" s="23">
        <v>1923.73</v>
      </c>
      <c r="G72" s="23">
        <f>'Exploitatie Hollum'!G72+'Exploitatie Ballum'!G72</f>
        <v>1631</v>
      </c>
      <c r="H72" s="23">
        <v>900</v>
      </c>
      <c r="I72" s="29">
        <f>'Exploitatie Hollum'!I72+'Exploitatie Ballum'!I72</f>
        <v>1720.1</v>
      </c>
      <c r="J72" s="29">
        <f>'Exploitatie Hollum'!J72+'Exploitatie Ballum'!J72</f>
        <v>2000</v>
      </c>
      <c r="K72" s="23">
        <f>'Exploitatie Hollum'!K72+'Exploitatie Ballum'!K72</f>
        <v>2000</v>
      </c>
      <c r="L72" s="23">
        <f>'Exploitatie Hollum'!L72+'Exploitatie Ballum'!L72</f>
        <v>2000</v>
      </c>
      <c r="M72" s="23">
        <f>'Exploitatie Hollum'!M72+'Exploitatie Ballum'!M72</f>
        <v>2000</v>
      </c>
    </row>
    <row r="73" spans="1:14" x14ac:dyDescent="0.2">
      <c r="A73" s="6" t="s">
        <v>0</v>
      </c>
      <c r="B73" s="25">
        <v>42021</v>
      </c>
      <c r="C73" s="13"/>
      <c r="D73" s="13"/>
      <c r="E73" s="12" t="s">
        <v>43</v>
      </c>
      <c r="F73" s="23">
        <v>225.64</v>
      </c>
      <c r="G73" s="23">
        <f>'Exploitatie Hollum'!G73+'Exploitatie Ballum'!G73</f>
        <v>226</v>
      </c>
      <c r="H73" s="23">
        <v>230</v>
      </c>
      <c r="I73" s="29">
        <f>'Exploitatie Hollum'!I73+'Exploitatie Ballum'!I73</f>
        <v>231.66</v>
      </c>
      <c r="J73" s="29">
        <f>'Exploitatie Hollum'!J73+'Exploitatie Ballum'!J73</f>
        <v>230</v>
      </c>
      <c r="K73" s="23">
        <f>'Exploitatie Hollum'!K73+'Exploitatie Ballum'!K73</f>
        <v>230</v>
      </c>
      <c r="L73" s="23">
        <f>'Exploitatie Hollum'!L73+'Exploitatie Ballum'!L73</f>
        <v>230</v>
      </c>
      <c r="M73" s="23">
        <f>'Exploitatie Hollum'!M73+'Exploitatie Ballum'!M73</f>
        <v>230</v>
      </c>
    </row>
    <row r="74" spans="1:14" x14ac:dyDescent="0.2">
      <c r="A74" s="6" t="s">
        <v>0</v>
      </c>
      <c r="B74" s="13">
        <v>42030</v>
      </c>
      <c r="C74" s="13"/>
      <c r="D74" s="13"/>
      <c r="E74" s="12" t="s">
        <v>42</v>
      </c>
      <c r="F74" s="23">
        <v>4199.46</v>
      </c>
      <c r="G74" s="23">
        <f>'Exploitatie Hollum'!G74+'Exploitatie Ballum'!G74</f>
        <v>3217</v>
      </c>
      <c r="H74" s="23">
        <v>6700</v>
      </c>
      <c r="I74" s="29">
        <f>'Exploitatie Hollum'!I74+'Exploitatie Ballum'!I74</f>
        <v>1572.72</v>
      </c>
      <c r="J74" s="29">
        <f>'Exploitatie Hollum'!J74+'Exploitatie Ballum'!J74</f>
        <v>4500</v>
      </c>
      <c r="K74" s="23">
        <f>'Exploitatie Hollum'!K74+'Exploitatie Ballum'!K74</f>
        <v>4500</v>
      </c>
      <c r="L74" s="23">
        <f>'Exploitatie Hollum'!L74+'Exploitatie Ballum'!L74</f>
        <v>4500</v>
      </c>
      <c r="M74" s="23">
        <f>'Exploitatie Hollum'!M74+'Exploitatie Ballum'!M74</f>
        <v>4500</v>
      </c>
    </row>
    <row r="75" spans="1:14" x14ac:dyDescent="0.2">
      <c r="A75" s="6" t="s">
        <v>0</v>
      </c>
      <c r="B75" s="13">
        <v>42040</v>
      </c>
      <c r="C75" s="13"/>
      <c r="D75" s="13"/>
      <c r="E75" s="12" t="s">
        <v>41</v>
      </c>
      <c r="F75" s="23">
        <v>1382.86</v>
      </c>
      <c r="G75" s="23">
        <f>'Exploitatie Hollum'!G75+'Exploitatie Ballum'!G75</f>
        <v>1815</v>
      </c>
      <c r="H75" s="23">
        <v>1650</v>
      </c>
      <c r="I75" s="29">
        <f>'Exploitatie Hollum'!I75+'Exploitatie Ballum'!I75</f>
        <v>311</v>
      </c>
      <c r="J75" s="29">
        <f>'Exploitatie Hollum'!J75+'Exploitatie Ballum'!J75</f>
        <v>1650</v>
      </c>
      <c r="K75" s="23">
        <f>'Exploitatie Hollum'!K75+'Exploitatie Ballum'!K75</f>
        <v>1650</v>
      </c>
      <c r="L75" s="23">
        <f>'Exploitatie Hollum'!L75+'Exploitatie Ballum'!L75</f>
        <v>1650</v>
      </c>
      <c r="M75" s="23">
        <f>'Exploitatie Hollum'!M75+'Exploitatie Ballum'!M75</f>
        <v>1650</v>
      </c>
    </row>
    <row r="76" spans="1:14" x14ac:dyDescent="0.2">
      <c r="A76" s="6" t="s">
        <v>0</v>
      </c>
      <c r="B76" s="13">
        <v>42050</v>
      </c>
      <c r="C76" s="13"/>
      <c r="D76" s="13"/>
      <c r="E76" s="12" t="s">
        <v>40</v>
      </c>
      <c r="F76" s="23">
        <v>7527.88</v>
      </c>
      <c r="G76" s="23">
        <f>'Exploitatie Hollum'!G76+'Exploitatie Ballum'!G76</f>
        <v>8381</v>
      </c>
      <c r="H76" s="23">
        <v>8650</v>
      </c>
      <c r="I76" s="29">
        <f>'Exploitatie Hollum'!I76+'Exploitatie Ballum'!I76</f>
        <v>8027.27</v>
      </c>
      <c r="J76" s="29">
        <f>'Exploitatie Hollum'!J76+'Exploitatie Ballum'!J76</f>
        <v>8000</v>
      </c>
      <c r="K76" s="23">
        <f>'Exploitatie Hollum'!K76+'Exploitatie Ballum'!K76</f>
        <v>8000</v>
      </c>
      <c r="L76" s="23">
        <f>'Exploitatie Hollum'!L76+'Exploitatie Ballum'!L76</f>
        <v>8000</v>
      </c>
      <c r="M76" s="23">
        <f>'Exploitatie Hollum'!M76+'Exploitatie Ballum'!M76</f>
        <v>8000</v>
      </c>
    </row>
    <row r="77" spans="1:14" x14ac:dyDescent="0.2">
      <c r="A77" s="6" t="s">
        <v>0</v>
      </c>
      <c r="B77" s="13">
        <v>42055</v>
      </c>
      <c r="C77" s="13"/>
      <c r="D77" s="13"/>
      <c r="E77" s="12" t="s">
        <v>39</v>
      </c>
      <c r="F77" s="23">
        <v>1523.9</v>
      </c>
      <c r="G77" s="23">
        <f>'Exploitatie Hollum'!G77+'Exploitatie Ballum'!G77</f>
        <v>-1387</v>
      </c>
      <c r="H77" s="23">
        <v>1600</v>
      </c>
      <c r="I77" s="29">
        <f>'Exploitatie Hollum'!I77+'Exploitatie Ballum'!I77</f>
        <v>1398.83</v>
      </c>
      <c r="J77" s="29">
        <f>'Exploitatie Hollum'!J77+'Exploitatie Ballum'!J77</f>
        <v>1600</v>
      </c>
      <c r="K77" s="23">
        <f>'Exploitatie Hollum'!K77+'Exploitatie Ballum'!K77</f>
        <v>1600</v>
      </c>
      <c r="L77" s="23">
        <f>'Exploitatie Hollum'!L77+'Exploitatie Ballum'!L77</f>
        <v>1600</v>
      </c>
      <c r="M77" s="23">
        <f>'Exploitatie Hollum'!M77+'Exploitatie Ballum'!M77</f>
        <v>1600</v>
      </c>
    </row>
    <row r="78" spans="1:14" x14ac:dyDescent="0.2">
      <c r="A78" s="6" t="s">
        <v>0</v>
      </c>
      <c r="B78" s="13">
        <v>42060</v>
      </c>
      <c r="C78" s="13"/>
      <c r="D78" s="13"/>
      <c r="E78" s="12" t="s">
        <v>38</v>
      </c>
      <c r="F78" s="23">
        <v>2682.92</v>
      </c>
      <c r="G78" s="23">
        <f>'Exploitatie Hollum'!G78+'Exploitatie Ballum'!G78</f>
        <v>7912</v>
      </c>
      <c r="H78" s="23">
        <v>1920</v>
      </c>
      <c r="I78" s="29">
        <f>'Exploitatie Hollum'!I78+'Exploitatie Ballum'!I78</f>
        <v>7715.1</v>
      </c>
      <c r="J78" s="29">
        <f>'Exploitatie Hollum'!J78+'Exploitatie Ballum'!J78</f>
        <v>4500</v>
      </c>
      <c r="K78" s="23">
        <f>'Exploitatie Hollum'!K78+'Exploitatie Ballum'!K78</f>
        <v>4500</v>
      </c>
      <c r="L78" s="23">
        <f>'Exploitatie Hollum'!L78+'Exploitatie Ballum'!L78</f>
        <v>4500</v>
      </c>
      <c r="M78" s="23">
        <f>'Exploitatie Hollum'!M78+'Exploitatie Ballum'!M78</f>
        <v>4500</v>
      </c>
    </row>
    <row r="79" spans="1:14" x14ac:dyDescent="0.2">
      <c r="A79" s="6" t="s">
        <v>0</v>
      </c>
      <c r="B79" s="13">
        <v>42070</v>
      </c>
      <c r="C79" s="13"/>
      <c r="D79" s="13"/>
      <c r="E79" s="12" t="s">
        <v>37</v>
      </c>
      <c r="F79" s="23">
        <v>1140.58</v>
      </c>
      <c r="G79" s="23">
        <f>'Exploitatie Hollum'!G79+'Exploitatie Ballum'!G79</f>
        <v>1329</v>
      </c>
      <c r="H79" s="23">
        <v>2500</v>
      </c>
      <c r="I79" s="29">
        <f>'Exploitatie Hollum'!I79+'Exploitatie Ballum'!I79</f>
        <v>3754.2699999999995</v>
      </c>
      <c r="J79" s="29">
        <f>'Exploitatie Hollum'!J79+'Exploitatie Ballum'!J79</f>
        <v>3000</v>
      </c>
      <c r="K79" s="23">
        <f>'Exploitatie Hollum'!K79+'Exploitatie Ballum'!K79</f>
        <v>3000</v>
      </c>
      <c r="L79" s="23">
        <f>'Exploitatie Hollum'!L79+'Exploitatie Ballum'!L79</f>
        <v>3000</v>
      </c>
      <c r="M79" s="23">
        <f>'Exploitatie Hollum'!M79+'Exploitatie Ballum'!M79</f>
        <v>3000</v>
      </c>
    </row>
    <row r="80" spans="1:14" x14ac:dyDescent="0.2">
      <c r="A80" s="6" t="s">
        <v>0</v>
      </c>
      <c r="B80" s="13">
        <v>42080</v>
      </c>
      <c r="C80" s="13"/>
      <c r="D80" s="13"/>
      <c r="E80" s="12" t="s">
        <v>36</v>
      </c>
      <c r="F80" s="23">
        <v>364.94</v>
      </c>
      <c r="G80" s="23">
        <f>'Exploitatie Hollum'!G80+'Exploitatie Ballum'!G80</f>
        <v>14</v>
      </c>
      <c r="H80" s="23">
        <v>1000</v>
      </c>
      <c r="I80" s="29">
        <f>'Exploitatie Hollum'!I80+'Exploitatie Ballum'!I80</f>
        <v>1047.33</v>
      </c>
      <c r="J80" s="29">
        <f>'Exploitatie Hollum'!J80+'Exploitatie Ballum'!J80</f>
        <v>500</v>
      </c>
      <c r="K80" s="23">
        <f>'Exploitatie Hollum'!K80+'Exploitatie Ballum'!K80</f>
        <v>500</v>
      </c>
      <c r="L80" s="23">
        <f>'Exploitatie Hollum'!L80+'Exploitatie Ballum'!L80</f>
        <v>500</v>
      </c>
      <c r="M80" s="23">
        <f>'Exploitatie Hollum'!M80+'Exploitatie Ballum'!M80</f>
        <v>500</v>
      </c>
    </row>
    <row r="81" spans="1:13" x14ac:dyDescent="0.2">
      <c r="A81" s="6"/>
      <c r="B81" s="13"/>
      <c r="C81" s="13"/>
      <c r="D81" s="13"/>
      <c r="E81" s="12" t="s">
        <v>0</v>
      </c>
      <c r="F81" s="38" t="s">
        <v>0</v>
      </c>
      <c r="G81" s="38" t="s">
        <v>0</v>
      </c>
      <c r="H81" s="38" t="s">
        <v>0</v>
      </c>
      <c r="I81" s="9" t="s">
        <v>0</v>
      </c>
      <c r="J81" s="9"/>
      <c r="K81" s="38"/>
      <c r="L81" s="38"/>
      <c r="M81" s="38"/>
    </row>
    <row r="82" spans="1:13" x14ac:dyDescent="0.2">
      <c r="A82" s="6"/>
      <c r="B82" s="13"/>
      <c r="C82" s="13"/>
      <c r="D82" s="13"/>
      <c r="E82" s="21" t="s">
        <v>35</v>
      </c>
      <c r="F82" s="14">
        <v>42192.44</v>
      </c>
      <c r="G82" s="14">
        <f>SUM(G69:G81)</f>
        <v>44878</v>
      </c>
      <c r="H82" s="14">
        <v>54250</v>
      </c>
      <c r="I82" s="15">
        <f t="shared" ref="I82:M82" si="5">SUM(I69:I81)</f>
        <v>48947.24</v>
      </c>
      <c r="J82" s="15">
        <f t="shared" si="5"/>
        <v>51900</v>
      </c>
      <c r="K82" s="14">
        <f t="shared" si="5"/>
        <v>51900</v>
      </c>
      <c r="L82" s="14">
        <f t="shared" si="5"/>
        <v>51900</v>
      </c>
      <c r="M82" s="14">
        <f t="shared" si="5"/>
        <v>51900</v>
      </c>
    </row>
    <row r="83" spans="1:13" x14ac:dyDescent="0.2">
      <c r="A83" s="6"/>
      <c r="B83" s="13"/>
      <c r="C83" s="13"/>
      <c r="D83" s="13"/>
      <c r="E83" s="12"/>
      <c r="F83" s="11"/>
      <c r="G83" s="11"/>
      <c r="H83" s="11"/>
      <c r="I83" s="8"/>
      <c r="J83" s="8"/>
      <c r="K83" s="11"/>
      <c r="L83" s="11"/>
      <c r="M83" s="11"/>
    </row>
    <row r="84" spans="1:13" x14ac:dyDescent="0.2">
      <c r="A84" s="6"/>
      <c r="B84" s="13"/>
      <c r="C84" s="13"/>
      <c r="D84" s="13"/>
      <c r="E84" s="12"/>
      <c r="F84" s="11"/>
      <c r="G84" s="11"/>
      <c r="H84" s="11"/>
      <c r="I84" s="8"/>
      <c r="J84" s="8"/>
      <c r="K84" s="11"/>
      <c r="L84" s="11"/>
      <c r="M84" s="11"/>
    </row>
    <row r="85" spans="1:13" x14ac:dyDescent="0.2">
      <c r="A85" s="27"/>
      <c r="B85" s="26" t="s">
        <v>34</v>
      </c>
      <c r="C85" s="21" t="s">
        <v>101</v>
      </c>
      <c r="D85" s="137"/>
      <c r="F85" s="11"/>
      <c r="G85" s="11"/>
      <c r="H85" s="11"/>
      <c r="I85" s="8"/>
      <c r="J85" s="8"/>
      <c r="K85" s="11"/>
      <c r="L85" s="11"/>
      <c r="M85" s="11"/>
    </row>
    <row r="86" spans="1:13" x14ac:dyDescent="0.2">
      <c r="A86" s="6" t="s">
        <v>0</v>
      </c>
      <c r="B86" s="13">
        <v>45000</v>
      </c>
      <c r="C86" s="13"/>
      <c r="D86" s="13"/>
      <c r="E86" s="31" t="s">
        <v>32</v>
      </c>
      <c r="F86" s="23">
        <v>10774.92</v>
      </c>
      <c r="G86" s="23">
        <f>'Exploitatie Hollum'!G86+'Exploitatie Ballum'!G86</f>
        <v>10776</v>
      </c>
      <c r="H86" s="23">
        <v>10400</v>
      </c>
      <c r="I86" s="33">
        <f>'Exploitatie Hollum'!I86+'Exploitatie Ballum'!I86</f>
        <v>11048</v>
      </c>
      <c r="J86" s="33">
        <f>'Exploitatie Hollum'!J86+'Exploitatie Ballum'!J86</f>
        <v>11000</v>
      </c>
      <c r="K86" s="23">
        <f>'Exploitatie Hollum'!K86+'Exploitatie Ballum'!K86</f>
        <v>11000</v>
      </c>
      <c r="L86" s="23">
        <f>'Exploitatie Hollum'!L86+'Exploitatie Ballum'!L86</f>
        <v>11000</v>
      </c>
      <c r="M86" s="23">
        <f>'Exploitatie Hollum'!M86+'Exploitatie Ballum'!M86</f>
        <v>11000</v>
      </c>
    </row>
    <row r="87" spans="1:13" x14ac:dyDescent="0.2">
      <c r="A87" s="32" t="s">
        <v>0</v>
      </c>
      <c r="B87" s="25">
        <v>45001</v>
      </c>
      <c r="C87" s="13"/>
      <c r="D87" s="13"/>
      <c r="E87" s="24" t="s">
        <v>31</v>
      </c>
      <c r="F87" s="23">
        <v>5712.9500000000007</v>
      </c>
      <c r="G87" s="23">
        <f>'Exploitatie Hollum'!G87+'Exploitatie Ballum'!G87</f>
        <v>5734</v>
      </c>
      <c r="H87" s="23">
        <v>5500</v>
      </c>
      <c r="I87" s="29">
        <f>'Exploitatie Hollum'!I87+'Exploitatie Ballum'!I87</f>
        <v>5621.07</v>
      </c>
      <c r="J87" s="29">
        <f>'Exploitatie Hollum'!J87+'Exploitatie Ballum'!J87</f>
        <v>5400</v>
      </c>
      <c r="K87" s="23">
        <f>'Exploitatie Hollum'!K87+'Exploitatie Ballum'!K87</f>
        <v>5400</v>
      </c>
      <c r="L87" s="23">
        <f>'Exploitatie Hollum'!L87+'Exploitatie Ballum'!L87</f>
        <v>5400</v>
      </c>
      <c r="M87" s="23">
        <f>'Exploitatie Hollum'!M87+'Exploitatie Ballum'!M87</f>
        <v>5400</v>
      </c>
    </row>
    <row r="88" spans="1:13" x14ac:dyDescent="0.2">
      <c r="A88" s="6" t="s">
        <v>0</v>
      </c>
      <c r="B88" s="13">
        <v>45010</v>
      </c>
      <c r="C88" s="13"/>
      <c r="D88" s="13"/>
      <c r="E88" s="31" t="s">
        <v>29</v>
      </c>
      <c r="F88" s="23">
        <v>1974</v>
      </c>
      <c r="G88" s="23">
        <f>'Exploitatie Hollum'!G88+'Exploitatie Ballum'!G88</f>
        <v>7559</v>
      </c>
      <c r="H88" s="23">
        <v>10000</v>
      </c>
      <c r="I88" s="29">
        <f>'Exploitatie Hollum'!I88+'Exploitatie Ballum'!I88</f>
        <v>13128.52</v>
      </c>
      <c r="J88" s="29">
        <f>'Exploitatie Hollum'!J88+'Exploitatie Ballum'!J88</f>
        <v>13000</v>
      </c>
      <c r="K88" s="23">
        <f>'Exploitatie Hollum'!K88+'Exploitatie Ballum'!K88</f>
        <v>13000</v>
      </c>
      <c r="L88" s="23">
        <f>'Exploitatie Hollum'!L88+'Exploitatie Ballum'!L88</f>
        <v>13000</v>
      </c>
      <c r="M88" s="23">
        <f>'Exploitatie Hollum'!M88+'Exploitatie Ballum'!M88</f>
        <v>13000</v>
      </c>
    </row>
    <row r="89" spans="1:13" x14ac:dyDescent="0.2">
      <c r="A89" s="6" t="s">
        <v>0</v>
      </c>
      <c r="B89" s="13">
        <v>45015</v>
      </c>
      <c r="C89" s="13"/>
      <c r="D89" s="13"/>
      <c r="E89" s="31" t="s">
        <v>28</v>
      </c>
      <c r="F89" s="23">
        <v>6195.51</v>
      </c>
      <c r="G89" s="23">
        <f>'Exploitatie Hollum'!G89+'Exploitatie Ballum'!G89</f>
        <v>8670</v>
      </c>
      <c r="H89" s="23">
        <v>5900</v>
      </c>
      <c r="I89" s="29">
        <f>'Exploitatie Hollum'!I89+'Exploitatie Ballum'!I89</f>
        <v>8141.7199999999993</v>
      </c>
      <c r="J89" s="29">
        <f>'Exploitatie Hollum'!J89+'Exploitatie Ballum'!J89</f>
        <v>8500</v>
      </c>
      <c r="K89" s="23">
        <f>'Exploitatie Hollum'!K89+'Exploitatie Ballum'!K89</f>
        <v>8500</v>
      </c>
      <c r="L89" s="23">
        <f>'Exploitatie Hollum'!L89+'Exploitatie Ballum'!L89</f>
        <v>8500</v>
      </c>
      <c r="M89" s="23">
        <f>'Exploitatie Hollum'!M89+'Exploitatie Ballum'!M89</f>
        <v>8500</v>
      </c>
    </row>
    <row r="90" spans="1:13" x14ac:dyDescent="0.2">
      <c r="A90" s="6" t="s">
        <v>0</v>
      </c>
      <c r="B90" s="13">
        <v>45020</v>
      </c>
      <c r="C90" s="13"/>
      <c r="D90" s="13"/>
      <c r="E90" s="12" t="s">
        <v>27</v>
      </c>
      <c r="F90" s="23">
        <v>2783</v>
      </c>
      <c r="G90" s="23">
        <f>'Exploitatie Hollum'!G90+'Exploitatie Ballum'!G90</f>
        <v>2784</v>
      </c>
      <c r="H90" s="23">
        <v>2800</v>
      </c>
      <c r="I90" s="29">
        <f>'Exploitatie Hollum'!I90+'Exploitatie Ballum'!I90</f>
        <v>2784</v>
      </c>
      <c r="J90" s="29">
        <f>'Exploitatie Hollum'!J90+'Exploitatie Ballum'!J90</f>
        <v>2800</v>
      </c>
      <c r="K90" s="23">
        <f>'Exploitatie Hollum'!K90+'Exploitatie Ballum'!K90</f>
        <v>2800</v>
      </c>
      <c r="L90" s="23">
        <f>'Exploitatie Hollum'!L90+'Exploitatie Ballum'!L90</f>
        <v>2800</v>
      </c>
      <c r="M90" s="23">
        <f>'Exploitatie Hollum'!M90+'Exploitatie Ballum'!M90</f>
        <v>2800</v>
      </c>
    </row>
    <row r="91" spans="1:13" x14ac:dyDescent="0.2">
      <c r="A91" s="6" t="s">
        <v>0</v>
      </c>
      <c r="B91" s="13">
        <v>45030</v>
      </c>
      <c r="C91" s="13"/>
      <c r="D91" s="13"/>
      <c r="E91" s="31" t="s">
        <v>26</v>
      </c>
      <c r="F91" s="23">
        <v>605.13</v>
      </c>
      <c r="G91" s="23">
        <f>'Exploitatie Hollum'!G91+'Exploitatie Ballum'!G91</f>
        <v>359</v>
      </c>
      <c r="H91" s="23">
        <v>2200</v>
      </c>
      <c r="I91" s="29">
        <f>'Exploitatie Hollum'!I91+'Exploitatie Ballum'!I91</f>
        <v>606</v>
      </c>
      <c r="J91" s="29">
        <f>'Exploitatie Hollum'!J91+'Exploitatie Ballum'!J91</f>
        <v>600</v>
      </c>
      <c r="K91" s="23">
        <f>'Exploitatie Hollum'!K91+'Exploitatie Ballum'!K91</f>
        <v>600</v>
      </c>
      <c r="L91" s="23">
        <f>'Exploitatie Hollum'!L91+'Exploitatie Ballum'!L91</f>
        <v>600</v>
      </c>
      <c r="M91" s="23">
        <f>'Exploitatie Hollum'!M91+'Exploitatie Ballum'!M91</f>
        <v>600</v>
      </c>
    </row>
    <row r="92" spans="1:13" x14ac:dyDescent="0.2">
      <c r="A92" s="6"/>
      <c r="B92" s="13">
        <v>45040</v>
      </c>
      <c r="C92" s="13"/>
      <c r="D92" s="13"/>
      <c r="E92" s="31" t="s">
        <v>275</v>
      </c>
      <c r="F92" s="23"/>
      <c r="G92" s="23">
        <f>'Exploitatie Hollum'!G92+'Exploitatie Ballum'!G92</f>
        <v>94</v>
      </c>
      <c r="H92" s="23">
        <v>0</v>
      </c>
      <c r="I92" s="29">
        <f>'Exploitatie Hollum'!I92+'Exploitatie Ballum'!I92</f>
        <v>61.65</v>
      </c>
      <c r="J92" s="29">
        <f>'Exploitatie Hollum'!J92+'Exploitatie Ballum'!J92</f>
        <v>0</v>
      </c>
      <c r="K92" s="23">
        <f>'Exploitatie Hollum'!K92+'Exploitatie Ballum'!K92</f>
        <v>0</v>
      </c>
      <c r="L92" s="23">
        <f>'Exploitatie Hollum'!L92+'Exploitatie Ballum'!L92</f>
        <v>0</v>
      </c>
      <c r="M92" s="23">
        <f>'Exploitatie Hollum'!M92+'Exploitatie Ballum'!M92</f>
        <v>0</v>
      </c>
    </row>
    <row r="93" spans="1:13" x14ac:dyDescent="0.2">
      <c r="A93" s="6" t="s">
        <v>0</v>
      </c>
      <c r="B93" s="13">
        <v>45060</v>
      </c>
      <c r="C93" s="13"/>
      <c r="D93" s="13"/>
      <c r="E93" s="12" t="s">
        <v>25</v>
      </c>
      <c r="F93" s="23">
        <v>6718.8600000000006</v>
      </c>
      <c r="G93" s="23">
        <f>'Exploitatie Hollum'!G93+'Exploitatie Ballum'!G93</f>
        <v>5786</v>
      </c>
      <c r="H93" s="23">
        <v>6000</v>
      </c>
      <c r="I93" s="29">
        <f>'Exploitatie Hollum'!I93+'Exploitatie Ballum'!I93</f>
        <v>6620.3099999999995</v>
      </c>
      <c r="J93" s="29">
        <f>'Exploitatie Hollum'!J93+'Exploitatie Ballum'!J93</f>
        <v>6500</v>
      </c>
      <c r="K93" s="23">
        <f>'Exploitatie Hollum'!K93+'Exploitatie Ballum'!K93</f>
        <v>6500</v>
      </c>
      <c r="L93" s="23">
        <f>'Exploitatie Hollum'!L93+'Exploitatie Ballum'!L93</f>
        <v>6500</v>
      </c>
      <c r="M93" s="23">
        <f>'Exploitatie Hollum'!M93+'Exploitatie Ballum'!M93</f>
        <v>6500</v>
      </c>
    </row>
    <row r="94" spans="1:13" x14ac:dyDescent="0.2">
      <c r="A94" s="6"/>
      <c r="B94" s="13">
        <v>45070</v>
      </c>
      <c r="C94" s="13"/>
      <c r="D94" s="13"/>
      <c r="E94" s="31" t="s">
        <v>290</v>
      </c>
      <c r="F94" s="23"/>
      <c r="G94" s="23">
        <f>'Exploitatie Hollum'!G94+'Exploitatie Ballum'!G94</f>
        <v>0</v>
      </c>
      <c r="H94" s="23">
        <v>0</v>
      </c>
      <c r="I94" s="29">
        <f>'Exploitatie Hollum'!I94+'Exploitatie Ballum'!I94</f>
        <v>12</v>
      </c>
      <c r="J94" s="29">
        <f>'Exploitatie Hollum'!J94+'Exploitatie Ballum'!J94</f>
        <v>0</v>
      </c>
      <c r="K94" s="23">
        <f>'Exploitatie Hollum'!K94+'Exploitatie Ballum'!K94</f>
        <v>0</v>
      </c>
      <c r="L94" s="23">
        <f>'Exploitatie Hollum'!L94+'Exploitatie Ballum'!L94</f>
        <v>0</v>
      </c>
      <c r="M94" s="23">
        <f>'Exploitatie Hollum'!M94+'Exploitatie Ballum'!M94</f>
        <v>0</v>
      </c>
    </row>
    <row r="95" spans="1:13" x14ac:dyDescent="0.2">
      <c r="A95" s="6" t="s">
        <v>0</v>
      </c>
      <c r="B95" s="13">
        <v>45080</v>
      </c>
      <c r="C95" s="13"/>
      <c r="D95" s="13"/>
      <c r="E95" s="12" t="s">
        <v>24</v>
      </c>
      <c r="F95" s="23">
        <v>444.5</v>
      </c>
      <c r="G95" s="23">
        <f>'Exploitatie Hollum'!G95+'Exploitatie Ballum'!G95</f>
        <v>1325</v>
      </c>
      <c r="H95" s="23">
        <v>500</v>
      </c>
      <c r="I95" s="29">
        <f>'Exploitatie Hollum'!I95+'Exploitatie Ballum'!I95</f>
        <v>1250.73</v>
      </c>
      <c r="J95" s="29">
        <f>'Exploitatie Hollum'!J95+'Exploitatie Ballum'!J95</f>
        <v>1400</v>
      </c>
      <c r="K95" s="23">
        <f>'Exploitatie Hollum'!K95+'Exploitatie Ballum'!K95</f>
        <v>1400</v>
      </c>
      <c r="L95" s="23">
        <f>'Exploitatie Hollum'!L95+'Exploitatie Ballum'!L95</f>
        <v>1400</v>
      </c>
      <c r="M95" s="23">
        <f>'Exploitatie Hollum'!M95+'Exploitatie Ballum'!M95</f>
        <v>1400</v>
      </c>
    </row>
    <row r="96" spans="1:13" x14ac:dyDescent="0.2">
      <c r="A96" s="6" t="s">
        <v>0</v>
      </c>
      <c r="B96" s="13">
        <v>45085</v>
      </c>
      <c r="C96" s="13"/>
      <c r="D96" s="13"/>
      <c r="E96" s="12" t="s">
        <v>23</v>
      </c>
      <c r="F96" s="23">
        <v>757.9</v>
      </c>
      <c r="G96" s="23">
        <f>'Exploitatie Hollum'!G96+'Exploitatie Ballum'!G96</f>
        <v>712</v>
      </c>
      <c r="H96" s="23">
        <v>1200</v>
      </c>
      <c r="I96" s="29">
        <f>'Exploitatie Hollum'!I96+'Exploitatie Ballum'!I96</f>
        <v>1099</v>
      </c>
      <c r="J96" s="29">
        <f>'Exploitatie Hollum'!J96+'Exploitatie Ballum'!J96</f>
        <v>1000</v>
      </c>
      <c r="K96" s="23">
        <f>'Exploitatie Hollum'!K96+'Exploitatie Ballum'!K96</f>
        <v>1000</v>
      </c>
      <c r="L96" s="23">
        <f>'Exploitatie Hollum'!L96+'Exploitatie Ballum'!L96</f>
        <v>1000</v>
      </c>
      <c r="M96" s="23">
        <f>'Exploitatie Hollum'!M96+'Exploitatie Ballum'!M96</f>
        <v>1000</v>
      </c>
    </row>
    <row r="97" spans="1:13" x14ac:dyDescent="0.2">
      <c r="A97" s="6"/>
      <c r="B97" s="13">
        <v>45090</v>
      </c>
      <c r="C97" s="13"/>
      <c r="D97" s="13"/>
      <c r="E97" s="12" t="s">
        <v>22</v>
      </c>
      <c r="F97" s="23">
        <v>0</v>
      </c>
      <c r="G97" s="23">
        <f>'Exploitatie Hollum'!G97+'Exploitatie Ballum'!G97</f>
        <v>2924</v>
      </c>
      <c r="H97" s="23">
        <v>1000</v>
      </c>
      <c r="I97" s="29">
        <f>'Exploitatie Hollum'!I97+'Exploitatie Ballum'!I97</f>
        <v>1694.05</v>
      </c>
      <c r="J97" s="29">
        <f>'Exploitatie Hollum'!J97+'Exploitatie Ballum'!J97</f>
        <v>1700</v>
      </c>
      <c r="K97" s="23">
        <f>'Exploitatie Hollum'!K97+'Exploitatie Ballum'!K97</f>
        <v>1700</v>
      </c>
      <c r="L97" s="23">
        <f>'Exploitatie Hollum'!L97+'Exploitatie Ballum'!L97</f>
        <v>1700</v>
      </c>
      <c r="M97" s="23">
        <f>'Exploitatie Hollum'!M97+'Exploitatie Ballum'!M97</f>
        <v>1700</v>
      </c>
    </row>
    <row r="98" spans="1:13" x14ac:dyDescent="0.2">
      <c r="A98" s="6"/>
      <c r="B98" s="13">
        <v>45095</v>
      </c>
      <c r="C98" s="13"/>
      <c r="D98" s="13"/>
      <c r="E98" s="12" t="s">
        <v>21</v>
      </c>
      <c r="F98" s="23">
        <v>14850</v>
      </c>
      <c r="G98" s="23">
        <f>'Exploitatie Hollum'!G98+'Exploitatie Ballum'!G98</f>
        <v>13770</v>
      </c>
      <c r="H98" s="23">
        <v>10300</v>
      </c>
      <c r="I98" s="29">
        <f>'Exploitatie Hollum'!I98+'Exploitatie Ballum'!I98</f>
        <v>11523.95</v>
      </c>
      <c r="J98" s="29">
        <f>'Exploitatie Hollum'!J98+'Exploitatie Ballum'!J98</f>
        <v>12000</v>
      </c>
      <c r="K98" s="23">
        <f>'Exploitatie Hollum'!K98+'Exploitatie Ballum'!K98</f>
        <v>12000</v>
      </c>
      <c r="L98" s="23">
        <f>'Exploitatie Hollum'!L98+'Exploitatie Ballum'!L98</f>
        <v>12000</v>
      </c>
      <c r="M98" s="23">
        <f>'Exploitatie Hollum'!M98+'Exploitatie Ballum'!M98</f>
        <v>12000</v>
      </c>
    </row>
    <row r="99" spans="1:13" x14ac:dyDescent="0.2">
      <c r="A99" s="6" t="s">
        <v>0</v>
      </c>
      <c r="B99" s="13">
        <v>45100</v>
      </c>
      <c r="C99" s="13"/>
      <c r="D99" s="13"/>
      <c r="E99" s="12" t="s">
        <v>20</v>
      </c>
      <c r="F99" s="23">
        <v>929.76</v>
      </c>
      <c r="G99" s="23">
        <f>'Exploitatie Hollum'!G99+'Exploitatie Ballum'!G99</f>
        <v>1499</v>
      </c>
      <c r="H99" s="23">
        <v>1400</v>
      </c>
      <c r="I99" s="29">
        <f>'Exploitatie Hollum'!I99+'Exploitatie Ballum'!I99</f>
        <v>1467.17</v>
      </c>
      <c r="J99" s="29">
        <f>'Exploitatie Hollum'!J99+'Exploitatie Ballum'!J99</f>
        <v>1600</v>
      </c>
      <c r="K99" s="23">
        <f>'Exploitatie Hollum'!K99+'Exploitatie Ballum'!K99</f>
        <v>1600</v>
      </c>
      <c r="L99" s="23">
        <f>'Exploitatie Hollum'!L99+'Exploitatie Ballum'!L99</f>
        <v>1600</v>
      </c>
      <c r="M99" s="23">
        <f>'Exploitatie Hollum'!M99+'Exploitatie Ballum'!M99</f>
        <v>1600</v>
      </c>
    </row>
    <row r="100" spans="1:13" x14ac:dyDescent="0.2">
      <c r="A100" s="6" t="s">
        <v>0</v>
      </c>
      <c r="B100" s="13">
        <v>45110</v>
      </c>
      <c r="C100" s="13"/>
      <c r="D100" s="13"/>
      <c r="E100" s="12" t="s">
        <v>19</v>
      </c>
      <c r="F100" s="23">
        <v>6874.8</v>
      </c>
      <c r="G100" s="23">
        <f>'Exploitatie Hollum'!G100+'Exploitatie Ballum'!G100</f>
        <v>4136</v>
      </c>
      <c r="H100" s="23">
        <v>2000</v>
      </c>
      <c r="I100" s="29">
        <f>'Exploitatie Hollum'!I100+'Exploitatie Ballum'!I100</f>
        <v>760.8</v>
      </c>
      <c r="J100" s="29">
        <f>'Exploitatie Hollum'!J100+'Exploitatie Ballum'!J100</f>
        <v>2000</v>
      </c>
      <c r="K100" s="23">
        <f>'Exploitatie Hollum'!K100+'Exploitatie Ballum'!K100</f>
        <v>2000</v>
      </c>
      <c r="L100" s="23">
        <f>'Exploitatie Hollum'!L100+'Exploitatie Ballum'!L100</f>
        <v>2000</v>
      </c>
      <c r="M100" s="23">
        <f>'Exploitatie Hollum'!M100+'Exploitatie Ballum'!M100</f>
        <v>2000</v>
      </c>
    </row>
    <row r="101" spans="1:13" x14ac:dyDescent="0.2">
      <c r="A101" s="6" t="s">
        <v>0</v>
      </c>
      <c r="B101" s="13">
        <v>45120</v>
      </c>
      <c r="C101" s="13"/>
      <c r="D101" s="13"/>
      <c r="E101" s="12" t="s">
        <v>18</v>
      </c>
      <c r="F101" s="23">
        <v>361.2</v>
      </c>
      <c r="G101" s="23">
        <f>'Exploitatie Hollum'!G101+'Exploitatie Ballum'!G101</f>
        <v>499</v>
      </c>
      <c r="H101" s="23">
        <v>1500</v>
      </c>
      <c r="I101" s="29">
        <f>'Exploitatie Hollum'!I101+'Exploitatie Ballum'!I101</f>
        <v>335.8</v>
      </c>
      <c r="J101" s="29">
        <f>'Exploitatie Hollum'!J101+'Exploitatie Ballum'!J101</f>
        <v>850</v>
      </c>
      <c r="K101" s="23">
        <f>'Exploitatie Hollum'!K101+'Exploitatie Ballum'!K101</f>
        <v>850</v>
      </c>
      <c r="L101" s="23">
        <f>'Exploitatie Hollum'!L101+'Exploitatie Ballum'!L101</f>
        <v>850</v>
      </c>
      <c r="M101" s="23">
        <f>'Exploitatie Hollum'!M101+'Exploitatie Ballum'!M101</f>
        <v>850</v>
      </c>
    </row>
    <row r="102" spans="1:13" x14ac:dyDescent="0.2">
      <c r="A102" s="6" t="s">
        <v>0</v>
      </c>
      <c r="B102" s="13">
        <v>46100</v>
      </c>
      <c r="C102" s="13"/>
      <c r="D102" s="13"/>
      <c r="E102" s="31" t="s">
        <v>17</v>
      </c>
      <c r="F102" s="23">
        <v>83.02</v>
      </c>
      <c r="G102" s="23">
        <f>'Exploitatie Hollum'!G102+'Exploitatie Ballum'!G102</f>
        <v>87</v>
      </c>
      <c r="H102" s="23">
        <v>200</v>
      </c>
      <c r="I102" s="29">
        <f>'Exploitatie Hollum'!I102+'Exploitatie Ballum'!I102</f>
        <v>92.759999999999991</v>
      </c>
      <c r="J102" s="29">
        <f>'Exploitatie Hollum'!J102+'Exploitatie Ballum'!J102</f>
        <v>100</v>
      </c>
      <c r="K102" s="23">
        <f>'Exploitatie Hollum'!K102+'Exploitatie Ballum'!K102</f>
        <v>100</v>
      </c>
      <c r="L102" s="23">
        <f>'Exploitatie Hollum'!L102+'Exploitatie Ballum'!L102</f>
        <v>100</v>
      </c>
      <c r="M102" s="23">
        <f>'Exploitatie Hollum'!M102+'Exploitatie Ballum'!M102</f>
        <v>100</v>
      </c>
    </row>
    <row r="103" spans="1:13" x14ac:dyDescent="0.2">
      <c r="A103" s="6"/>
      <c r="B103" s="13"/>
      <c r="C103" s="13"/>
      <c r="D103" s="13"/>
      <c r="E103" s="12"/>
      <c r="F103" s="22"/>
      <c r="G103" s="22"/>
      <c r="H103" s="22"/>
      <c r="I103" s="9"/>
      <c r="J103" s="9"/>
      <c r="K103" s="22"/>
      <c r="L103" s="22"/>
      <c r="M103" s="22"/>
    </row>
    <row r="104" spans="1:13" x14ac:dyDescent="0.2">
      <c r="A104" s="6"/>
      <c r="B104" s="13"/>
      <c r="C104" s="13"/>
      <c r="D104" s="13"/>
      <c r="E104" s="21" t="s">
        <v>16</v>
      </c>
      <c r="F104" s="14">
        <v>60529.23</v>
      </c>
      <c r="G104" s="14">
        <f t="shared" ref="G104:M104" si="6">SUM(G86:G103)</f>
        <v>66714</v>
      </c>
      <c r="H104" s="14">
        <v>60900</v>
      </c>
      <c r="I104" s="15">
        <f t="shared" si="6"/>
        <v>66247.53</v>
      </c>
      <c r="J104" s="15">
        <f t="shared" si="6"/>
        <v>68450</v>
      </c>
      <c r="K104" s="14">
        <f t="shared" si="6"/>
        <v>68450</v>
      </c>
      <c r="L104" s="14">
        <f t="shared" si="6"/>
        <v>68450</v>
      </c>
      <c r="M104" s="14">
        <f t="shared" si="6"/>
        <v>68450</v>
      </c>
    </row>
    <row r="105" spans="1:13" x14ac:dyDescent="0.2">
      <c r="A105" s="6"/>
      <c r="B105" s="13"/>
      <c r="C105" s="13"/>
      <c r="D105" s="13"/>
      <c r="E105" s="21"/>
      <c r="F105" s="14"/>
      <c r="G105" s="14"/>
      <c r="H105" s="14"/>
      <c r="I105" s="15"/>
      <c r="J105" s="15"/>
      <c r="K105" s="14"/>
      <c r="L105" s="14"/>
      <c r="M105" s="14"/>
    </row>
    <row r="106" spans="1:13" x14ac:dyDescent="0.2">
      <c r="A106" s="27"/>
      <c r="B106" s="26" t="s">
        <v>15</v>
      </c>
      <c r="C106" s="21" t="s">
        <v>14</v>
      </c>
      <c r="D106" s="13"/>
      <c r="F106" s="11"/>
      <c r="G106" s="11"/>
      <c r="H106" s="11"/>
      <c r="I106" s="8"/>
      <c r="J106" s="8"/>
      <c r="K106" s="11"/>
      <c r="L106" s="11"/>
      <c r="M106" s="11"/>
    </row>
    <row r="107" spans="1:13" x14ac:dyDescent="0.2">
      <c r="A107" s="6" t="s">
        <v>0</v>
      </c>
      <c r="B107" s="13">
        <v>43000</v>
      </c>
      <c r="C107" s="30" t="s">
        <v>0</v>
      </c>
      <c r="D107" s="13"/>
      <c r="E107" s="12" t="s">
        <v>13</v>
      </c>
      <c r="F107" s="23">
        <v>361.62</v>
      </c>
      <c r="G107" s="23">
        <f>'Exploitatie Hollum'!G107+'Exploitatie Ballum'!G107</f>
        <v>1260</v>
      </c>
      <c r="H107" s="23">
        <v>550</v>
      </c>
      <c r="I107" s="29">
        <f>'Exploitatie Hollum'!I107+'Exploitatie Ballum'!I107</f>
        <v>271.74</v>
      </c>
      <c r="J107" s="29">
        <f>'Exploitatie Hollum'!J107+'Exploitatie Ballum'!J107</f>
        <v>550</v>
      </c>
      <c r="K107" s="23">
        <f>'Exploitatie Hollum'!K107+'Exploitatie Ballum'!K107</f>
        <v>550</v>
      </c>
      <c r="L107" s="23">
        <f>'Exploitatie Hollum'!L107+'Exploitatie Ballum'!L107</f>
        <v>550</v>
      </c>
      <c r="M107" s="23">
        <f>'Exploitatie Hollum'!M107+'Exploitatie Ballum'!M107</f>
        <v>550</v>
      </c>
    </row>
    <row r="108" spans="1:13" x14ac:dyDescent="0.2">
      <c r="A108" s="6" t="s">
        <v>0</v>
      </c>
      <c r="B108" s="13">
        <v>43010</v>
      </c>
      <c r="C108" s="30" t="s">
        <v>0</v>
      </c>
      <c r="D108" s="13"/>
      <c r="E108" s="12" t="s">
        <v>12</v>
      </c>
      <c r="F108" s="23">
        <v>25915.57</v>
      </c>
      <c r="G108" s="23">
        <f>'Exploitatie Hollum'!G108+'Exploitatie Ballum'!G108</f>
        <v>23901</v>
      </c>
      <c r="H108" s="23">
        <v>26000</v>
      </c>
      <c r="I108" s="29">
        <f>'Exploitatie Hollum'!I108+'Exploitatie Ballum'!I108</f>
        <v>24974</v>
      </c>
      <c r="J108" s="29">
        <f>'Exploitatie Hollum'!J108+'Exploitatie Ballum'!J108</f>
        <v>26000</v>
      </c>
      <c r="K108" s="23">
        <f>'Exploitatie Hollum'!K108+'Exploitatie Ballum'!K108</f>
        <v>26000</v>
      </c>
      <c r="L108" s="23">
        <f>'Exploitatie Hollum'!L108+'Exploitatie Ballum'!L108</f>
        <v>26000</v>
      </c>
      <c r="M108" s="23">
        <f>'Exploitatie Hollum'!M108+'Exploitatie Ballum'!M108</f>
        <v>26000</v>
      </c>
    </row>
    <row r="109" spans="1:13" x14ac:dyDescent="0.2">
      <c r="A109" s="6"/>
      <c r="B109" s="13">
        <v>43012</v>
      </c>
      <c r="C109" s="13"/>
      <c r="D109" s="13"/>
      <c r="E109" s="12" t="s">
        <v>30</v>
      </c>
      <c r="F109" s="23">
        <v>1452</v>
      </c>
      <c r="G109" s="23">
        <f>'Exploitatie Hollum'!G109+'Exploitatie Ballum'!G109</f>
        <v>1452</v>
      </c>
      <c r="H109" s="23">
        <v>1600</v>
      </c>
      <c r="I109" s="29">
        <f>'Exploitatie Hollum'!I109+'Exploitatie Ballum'!I109</f>
        <v>1524.3</v>
      </c>
      <c r="J109" s="29">
        <f>'Exploitatie Hollum'!J109+'Exploitatie Ballum'!J109</f>
        <v>1600</v>
      </c>
      <c r="K109" s="23">
        <f>'Exploitatie Hollum'!K109+'Exploitatie Ballum'!K109</f>
        <v>1600</v>
      </c>
      <c r="L109" s="23">
        <f>'Exploitatie Hollum'!L109+'Exploitatie Ballum'!L109</f>
        <v>1600</v>
      </c>
      <c r="M109" s="23">
        <f>'Exploitatie Hollum'!M109+'Exploitatie Ballum'!M109</f>
        <v>1600</v>
      </c>
    </row>
    <row r="110" spans="1:13" x14ac:dyDescent="0.2">
      <c r="A110" s="6" t="s">
        <v>0</v>
      </c>
      <c r="B110" s="13">
        <v>44000</v>
      </c>
      <c r="C110" s="30" t="s">
        <v>0</v>
      </c>
      <c r="D110" s="13"/>
      <c r="E110" s="12" t="s">
        <v>11</v>
      </c>
      <c r="F110" s="23">
        <v>14838.96</v>
      </c>
      <c r="G110" s="23">
        <f>'Exploitatie Hollum'!G110+'Exploitatie Ballum'!G110</f>
        <v>15261</v>
      </c>
      <c r="H110" s="23">
        <v>14000</v>
      </c>
      <c r="I110" s="29">
        <f>'Exploitatie Hollum'!I110+'Exploitatie Ballum'!I110</f>
        <v>18859</v>
      </c>
      <c r="J110" s="29">
        <f>'Exploitatie Hollum'!J110+'Exploitatie Ballum'!J110</f>
        <v>15000</v>
      </c>
      <c r="K110" s="23">
        <f>'Exploitatie Hollum'!K110+'Exploitatie Ballum'!K110</f>
        <v>15000</v>
      </c>
      <c r="L110" s="23">
        <f>'Exploitatie Hollum'!L110+'Exploitatie Ballum'!L110</f>
        <v>15000</v>
      </c>
      <c r="M110" s="23">
        <f>'Exploitatie Hollum'!M110+'Exploitatie Ballum'!M110</f>
        <v>15000</v>
      </c>
    </row>
    <row r="111" spans="1:13" x14ac:dyDescent="0.2">
      <c r="A111" s="6"/>
      <c r="B111" s="13">
        <v>44005</v>
      </c>
      <c r="C111" s="30"/>
      <c r="D111" s="13"/>
      <c r="E111" s="12" t="s">
        <v>300</v>
      </c>
      <c r="F111" s="23"/>
      <c r="G111" s="23"/>
      <c r="H111" s="23"/>
      <c r="I111" s="29">
        <f>'Exploitatie Hollum'!I111+'Exploitatie Ballum'!I111</f>
        <v>58</v>
      </c>
      <c r="J111" s="29"/>
      <c r="K111" s="23"/>
      <c r="L111" s="23"/>
      <c r="M111" s="23"/>
    </row>
    <row r="112" spans="1:13" x14ac:dyDescent="0.2">
      <c r="A112" s="6" t="s">
        <v>0</v>
      </c>
      <c r="B112" s="13">
        <v>44010</v>
      </c>
      <c r="C112" s="30" t="s">
        <v>0</v>
      </c>
      <c r="D112" s="13"/>
      <c r="E112" s="12" t="s">
        <v>10</v>
      </c>
      <c r="F112" s="23">
        <v>352.11</v>
      </c>
      <c r="G112" s="23">
        <f>'Exploitatie Hollum'!G112+'Exploitatie Ballum'!G112</f>
        <v>306</v>
      </c>
      <c r="H112" s="23">
        <v>500</v>
      </c>
      <c r="I112" s="29">
        <f>'Exploitatie Hollum'!I112+'Exploitatie Ballum'!I112</f>
        <v>304.91999999999996</v>
      </c>
      <c r="J112" s="29">
        <f>'Exploitatie Hollum'!J112+'Exploitatie Ballum'!J112</f>
        <v>500</v>
      </c>
      <c r="K112" s="23">
        <f>'Exploitatie Hollum'!K112+'Exploitatie Ballum'!K112</f>
        <v>500</v>
      </c>
      <c r="L112" s="23">
        <f>'Exploitatie Hollum'!L112+'Exploitatie Ballum'!L112</f>
        <v>500</v>
      </c>
      <c r="M112" s="23">
        <f>'Exploitatie Hollum'!M112+'Exploitatie Ballum'!M112</f>
        <v>500</v>
      </c>
    </row>
    <row r="113" spans="1:13" x14ac:dyDescent="0.2">
      <c r="A113" s="6" t="s">
        <v>0</v>
      </c>
      <c r="B113" s="13">
        <v>44020</v>
      </c>
      <c r="C113" s="30" t="s">
        <v>0</v>
      </c>
      <c r="D113" s="13"/>
      <c r="E113" s="12" t="s">
        <v>9</v>
      </c>
      <c r="F113" s="23">
        <v>772.29</v>
      </c>
      <c r="G113" s="23">
        <f>'Exploitatie Hollum'!G113+'Exploitatie Ballum'!G113</f>
        <v>771</v>
      </c>
      <c r="H113" s="23">
        <v>800</v>
      </c>
      <c r="I113" s="29">
        <f>'Exploitatie Hollum'!I113+'Exploitatie Ballum'!I113</f>
        <v>682.5</v>
      </c>
      <c r="J113" s="29">
        <f>'Exploitatie Hollum'!J113+'Exploitatie Ballum'!J113</f>
        <v>800</v>
      </c>
      <c r="K113" s="23">
        <f>'Exploitatie Hollum'!K113+'Exploitatie Ballum'!K113</f>
        <v>800</v>
      </c>
      <c r="L113" s="23">
        <f>'Exploitatie Hollum'!L113+'Exploitatie Ballum'!L113</f>
        <v>800</v>
      </c>
      <c r="M113" s="23">
        <f>'Exploitatie Hollum'!M113+'Exploitatie Ballum'!M113</f>
        <v>800</v>
      </c>
    </row>
    <row r="114" spans="1:13" x14ac:dyDescent="0.2">
      <c r="A114" s="6"/>
      <c r="B114" s="13"/>
      <c r="C114" s="13"/>
      <c r="D114" s="13"/>
      <c r="E114" s="12" t="s">
        <v>0</v>
      </c>
      <c r="F114" s="54"/>
      <c r="G114" s="54"/>
      <c r="H114" s="54"/>
      <c r="I114" s="9"/>
      <c r="J114" s="9"/>
      <c r="K114" s="54"/>
      <c r="L114" s="54"/>
      <c r="M114" s="54"/>
    </row>
    <row r="115" spans="1:13" x14ac:dyDescent="0.2">
      <c r="A115" s="6"/>
      <c r="B115" s="13"/>
      <c r="C115" s="13"/>
      <c r="D115" s="13"/>
      <c r="E115" s="21" t="s">
        <v>8</v>
      </c>
      <c r="F115" s="14">
        <v>42240.549999999996</v>
      </c>
      <c r="G115" s="14">
        <f t="shared" ref="G115:M115" si="7">SUM(G107:G114)</f>
        <v>42951</v>
      </c>
      <c r="H115" s="14">
        <v>43450</v>
      </c>
      <c r="I115" s="15">
        <f t="shared" si="7"/>
        <v>46674.46</v>
      </c>
      <c r="J115" s="15">
        <f t="shared" si="7"/>
        <v>44450</v>
      </c>
      <c r="K115" s="14">
        <f t="shared" si="7"/>
        <v>44450</v>
      </c>
      <c r="L115" s="14">
        <f t="shared" si="7"/>
        <v>44450</v>
      </c>
      <c r="M115" s="14">
        <f t="shared" si="7"/>
        <v>44450</v>
      </c>
    </row>
    <row r="116" spans="1:13" x14ac:dyDescent="0.2">
      <c r="A116" s="6"/>
      <c r="B116" s="13"/>
      <c r="C116" s="13"/>
      <c r="D116" s="13"/>
      <c r="E116" s="21"/>
      <c r="F116" s="14"/>
      <c r="G116" s="14"/>
      <c r="H116" s="14"/>
      <c r="I116" s="15"/>
      <c r="J116" s="15"/>
      <c r="K116" s="14"/>
      <c r="L116" s="14"/>
      <c r="M116" s="14"/>
    </row>
    <row r="117" spans="1:13" x14ac:dyDescent="0.2">
      <c r="A117" s="6"/>
      <c r="B117" s="13"/>
      <c r="C117" s="13"/>
      <c r="D117" s="13"/>
      <c r="E117" s="21"/>
      <c r="F117" s="14"/>
      <c r="G117" s="14"/>
      <c r="H117" s="14"/>
      <c r="I117" s="15"/>
      <c r="J117" s="15"/>
      <c r="K117" s="14"/>
      <c r="L117" s="14"/>
      <c r="M117" s="14"/>
    </row>
    <row r="118" spans="1:13" x14ac:dyDescent="0.2">
      <c r="A118" s="6"/>
      <c r="B118" s="13"/>
      <c r="C118" s="13"/>
      <c r="D118" s="13"/>
      <c r="E118" s="28" t="s">
        <v>7</v>
      </c>
      <c r="F118" s="18">
        <v>857379.22928985511</v>
      </c>
      <c r="G118" s="18">
        <f t="shared" ref="G118:M118" si="8">G53+G65+G82+G104+G115</f>
        <v>969635.21161904756</v>
      </c>
      <c r="H118" s="18">
        <v>916043.87828571431</v>
      </c>
      <c r="I118" s="18">
        <f t="shared" si="8"/>
        <v>1058395.3716190476</v>
      </c>
      <c r="J118" s="18">
        <f t="shared" si="8"/>
        <v>896854.75423809479</v>
      </c>
      <c r="K118" s="18">
        <f t="shared" si="8"/>
        <v>832648.96566666663</v>
      </c>
      <c r="L118" s="18">
        <f t="shared" si="8"/>
        <v>844262.21884126985</v>
      </c>
      <c r="M118" s="18">
        <f t="shared" si="8"/>
        <v>855507.56995238096</v>
      </c>
    </row>
    <row r="119" spans="1:13" x14ac:dyDescent="0.2">
      <c r="A119" s="6"/>
      <c r="B119" s="13"/>
      <c r="C119" s="13"/>
      <c r="D119" s="13"/>
      <c r="E119" s="21"/>
      <c r="F119" s="14"/>
      <c r="G119" s="14"/>
      <c r="H119" s="14"/>
      <c r="I119" s="15"/>
      <c r="J119" s="15"/>
      <c r="K119" s="14"/>
      <c r="L119" s="14"/>
      <c r="M119" s="14"/>
    </row>
    <row r="120" spans="1:13" x14ac:dyDescent="0.2">
      <c r="A120" s="6"/>
      <c r="B120" s="13"/>
      <c r="C120" s="13"/>
      <c r="D120" s="13"/>
      <c r="E120" s="21"/>
      <c r="F120" s="14"/>
      <c r="G120" s="14"/>
      <c r="H120" s="14"/>
      <c r="I120" s="15"/>
      <c r="J120" s="15"/>
      <c r="K120" s="14"/>
      <c r="L120" s="14"/>
      <c r="M120" s="14"/>
    </row>
    <row r="121" spans="1:13" x14ac:dyDescent="0.2">
      <c r="A121" s="6"/>
      <c r="B121" s="20"/>
      <c r="C121" s="20"/>
      <c r="D121" s="20"/>
      <c r="E121" s="19" t="s">
        <v>6</v>
      </c>
      <c r="F121" s="18">
        <v>90325.510710145114</v>
      </c>
      <c r="G121" s="18">
        <f>G33-G118</f>
        <v>8795.7883809524355</v>
      </c>
      <c r="H121" s="18">
        <v>16751.121714285691</v>
      </c>
      <c r="I121" s="18">
        <f>I33-I118</f>
        <v>-23787.901619047509</v>
      </c>
      <c r="J121" s="18">
        <f>J33-J118</f>
        <v>114120.24576190521</v>
      </c>
      <c r="K121" s="18">
        <f>K33-K118</f>
        <v>148086.03433333337</v>
      </c>
      <c r="L121" s="18">
        <f>L33-L118</f>
        <v>143057.78115873015</v>
      </c>
      <c r="M121" s="18">
        <f>M33-M118</f>
        <v>138402.43004761904</v>
      </c>
    </row>
    <row r="122" spans="1:13" x14ac:dyDescent="0.2">
      <c r="A122" s="6"/>
      <c r="B122" s="13"/>
      <c r="C122" s="13"/>
      <c r="D122" s="13"/>
      <c r="E122" s="21"/>
      <c r="F122" s="14"/>
      <c r="G122" s="14"/>
      <c r="H122" s="14"/>
      <c r="I122" s="15"/>
      <c r="J122" s="15"/>
      <c r="K122" s="14"/>
      <c r="L122" s="14"/>
      <c r="M122" s="14"/>
    </row>
    <row r="123" spans="1:13" x14ac:dyDescent="0.2">
      <c r="A123" s="6"/>
      <c r="B123" s="13"/>
      <c r="C123" s="13"/>
      <c r="D123" s="13"/>
      <c r="E123" s="21"/>
      <c r="F123" s="14"/>
      <c r="G123" s="14"/>
      <c r="H123" s="14"/>
      <c r="I123" s="15"/>
      <c r="J123" s="15"/>
      <c r="K123" s="14"/>
      <c r="L123" s="14"/>
      <c r="M123" s="14"/>
    </row>
    <row r="124" spans="1:13" x14ac:dyDescent="0.2">
      <c r="A124" s="27"/>
      <c r="B124" s="26">
        <v>5</v>
      </c>
      <c r="C124" s="21" t="s">
        <v>5</v>
      </c>
      <c r="D124" s="13"/>
      <c r="F124" s="11"/>
      <c r="G124" s="11"/>
      <c r="H124" s="11"/>
      <c r="I124" s="8"/>
      <c r="J124" s="8"/>
      <c r="K124" s="11"/>
      <c r="L124" s="11"/>
      <c r="M124" s="11"/>
    </row>
    <row r="125" spans="1:13" x14ac:dyDescent="0.2">
      <c r="A125" s="6" t="s">
        <v>0</v>
      </c>
      <c r="B125" s="13">
        <v>86000</v>
      </c>
      <c r="C125" s="13"/>
      <c r="D125" s="13"/>
      <c r="E125" s="12" t="s">
        <v>4</v>
      </c>
      <c r="F125" s="141">
        <v>130.01</v>
      </c>
      <c r="G125" s="141">
        <f>'Exploitatie Hollum'!G125+'Exploitatie Ballum'!G125</f>
        <v>22</v>
      </c>
      <c r="H125" s="141">
        <v>0</v>
      </c>
      <c r="I125" s="8">
        <f>'Exploitatie Hollum'!I125+'Exploitatie Ballum'!I125</f>
        <v>10</v>
      </c>
      <c r="J125" s="8">
        <f>'Exploitatie Hollum'!J125+'Exploitatie Ballum'!J125</f>
        <v>0</v>
      </c>
      <c r="K125" s="141">
        <f>'Exploitatie Hollum'!K125+'Exploitatie Ballum'!K125</f>
        <v>0</v>
      </c>
      <c r="L125" s="141">
        <f>'Exploitatie Hollum'!L125+'Exploitatie Ballum'!L125</f>
        <v>0</v>
      </c>
      <c r="M125" s="141">
        <f>'Exploitatie Hollum'!M125+'Exploitatie Ballum'!M125</f>
        <v>0</v>
      </c>
    </row>
    <row r="126" spans="1:13" x14ac:dyDescent="0.2">
      <c r="A126" s="6" t="s">
        <v>0</v>
      </c>
      <c r="B126" s="25">
        <v>46000</v>
      </c>
      <c r="C126" s="13"/>
      <c r="D126" s="13"/>
      <c r="E126" s="24" t="s">
        <v>3</v>
      </c>
      <c r="F126" s="141">
        <v>0</v>
      </c>
      <c r="G126" s="141">
        <f>'Exploitatie Hollum'!G126+'Exploitatie Ballum'!G126</f>
        <v>0</v>
      </c>
      <c r="H126" s="141">
        <v>0</v>
      </c>
      <c r="I126" s="8">
        <f>'Exploitatie Hollum'!I126+'Exploitatie Ballum'!I126</f>
        <v>0</v>
      </c>
      <c r="J126" s="8">
        <f>'Exploitatie Hollum'!J126+'Exploitatie Ballum'!J126</f>
        <v>0</v>
      </c>
      <c r="K126" s="141">
        <f>'Exploitatie Hollum'!K126+'Exploitatie Ballum'!K126</f>
        <v>0</v>
      </c>
      <c r="L126" s="141">
        <f>'Exploitatie Hollum'!L126+'Exploitatie Ballum'!L126</f>
        <v>0</v>
      </c>
      <c r="M126" s="141">
        <f>'Exploitatie Hollum'!M126+'Exploitatie Ballum'!M126</f>
        <v>0</v>
      </c>
    </row>
    <row r="127" spans="1:13" x14ac:dyDescent="0.2">
      <c r="A127" s="6"/>
      <c r="B127" s="13"/>
      <c r="C127" s="13"/>
      <c r="D127" s="13"/>
      <c r="E127" s="12"/>
      <c r="F127" s="22"/>
      <c r="G127" s="22"/>
      <c r="H127" s="22"/>
      <c r="I127" s="9"/>
      <c r="J127" s="9"/>
      <c r="K127" s="22"/>
      <c r="L127" s="22"/>
      <c r="M127" s="22"/>
    </row>
    <row r="128" spans="1:13" x14ac:dyDescent="0.2">
      <c r="A128" s="6"/>
      <c r="B128" s="13"/>
      <c r="C128" s="13"/>
      <c r="D128" s="13"/>
      <c r="E128" s="21" t="s">
        <v>2</v>
      </c>
      <c r="F128" s="14">
        <v>130.01</v>
      </c>
      <c r="G128" s="14">
        <f>G125-G126</f>
        <v>22</v>
      </c>
      <c r="H128" s="14">
        <v>0</v>
      </c>
      <c r="I128" s="15">
        <f t="shared" ref="I128:M128" si="9">I125-I126</f>
        <v>10</v>
      </c>
      <c r="J128" s="15">
        <f t="shared" si="9"/>
        <v>0</v>
      </c>
      <c r="K128" s="14">
        <f t="shared" si="9"/>
        <v>0</v>
      </c>
      <c r="L128" s="14">
        <f t="shared" si="9"/>
        <v>0</v>
      </c>
      <c r="M128" s="14">
        <f t="shared" si="9"/>
        <v>0</v>
      </c>
    </row>
    <row r="129" spans="1:13" x14ac:dyDescent="0.2">
      <c r="A129" s="6"/>
      <c r="B129" s="13"/>
      <c r="C129" s="13"/>
      <c r="D129" s="13"/>
      <c r="E129" s="21"/>
      <c r="F129" s="11"/>
      <c r="G129" s="11"/>
      <c r="H129" s="11"/>
      <c r="I129" s="8"/>
      <c r="J129" s="8"/>
      <c r="K129" s="11"/>
      <c r="L129" s="11"/>
      <c r="M129" s="11"/>
    </row>
    <row r="130" spans="1:13" x14ac:dyDescent="0.2">
      <c r="A130" s="6"/>
      <c r="B130" s="13"/>
      <c r="C130" s="13"/>
      <c r="D130" s="13"/>
      <c r="E130" s="12"/>
      <c r="F130" s="11"/>
      <c r="G130" s="11"/>
      <c r="H130" s="11"/>
      <c r="I130" s="8"/>
      <c r="J130" s="8"/>
      <c r="K130" s="11"/>
      <c r="L130" s="11"/>
      <c r="M130" s="11"/>
    </row>
    <row r="131" spans="1:13" x14ac:dyDescent="0.2">
      <c r="A131" s="6"/>
      <c r="B131" s="13"/>
      <c r="C131" s="13"/>
      <c r="D131" s="13"/>
      <c r="E131" s="12"/>
      <c r="F131" s="11"/>
      <c r="G131" s="11"/>
      <c r="H131" s="11"/>
      <c r="I131" s="8"/>
      <c r="J131" s="8"/>
      <c r="K131" s="11"/>
      <c r="L131" s="11"/>
      <c r="M131" s="11"/>
    </row>
    <row r="132" spans="1:13" x14ac:dyDescent="0.2">
      <c r="A132" s="6"/>
      <c r="B132" s="20"/>
      <c r="C132" s="20"/>
      <c r="D132" s="20"/>
      <c r="E132" s="19" t="s">
        <v>1</v>
      </c>
      <c r="F132" s="18">
        <v>90455.520710145109</v>
      </c>
      <c r="G132" s="18">
        <f>G121+G128</f>
        <v>8817.7883809524355</v>
      </c>
      <c r="H132" s="18">
        <v>16751.121714285691</v>
      </c>
      <c r="I132" s="18">
        <f t="shared" ref="I132:M132" si="10">I121+I128</f>
        <v>-23777.901619047509</v>
      </c>
      <c r="J132" s="18">
        <f t="shared" si="10"/>
        <v>114120.24576190521</v>
      </c>
      <c r="K132" s="18">
        <f t="shared" si="10"/>
        <v>148086.03433333337</v>
      </c>
      <c r="L132" s="18">
        <f t="shared" si="10"/>
        <v>143057.78115873015</v>
      </c>
      <c r="M132" s="18">
        <f t="shared" si="10"/>
        <v>138402.43004761904</v>
      </c>
    </row>
    <row r="133" spans="1:13" x14ac:dyDescent="0.2">
      <c r="A133" s="6"/>
      <c r="B133" s="17"/>
      <c r="C133" s="17"/>
      <c r="D133" s="17"/>
      <c r="E133" s="16"/>
      <c r="F133" s="14"/>
      <c r="G133" s="14"/>
      <c r="H133" s="14"/>
      <c r="I133" s="15"/>
      <c r="J133" s="15"/>
      <c r="K133" s="14"/>
      <c r="L133" s="14"/>
      <c r="M133" s="14"/>
    </row>
    <row r="134" spans="1:13" x14ac:dyDescent="0.2">
      <c r="A134" s="6"/>
      <c r="B134" s="13"/>
      <c r="C134" s="13"/>
      <c r="D134" s="13"/>
      <c r="E134" s="12"/>
      <c r="F134" s="11"/>
      <c r="G134" s="11"/>
      <c r="H134" s="11"/>
      <c r="I134" s="8"/>
      <c r="J134" s="8"/>
      <c r="K134" s="11"/>
      <c r="L134" s="11"/>
      <c r="M134" s="11"/>
    </row>
    <row r="135" spans="1:13" x14ac:dyDescent="0.2">
      <c r="A135" s="6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6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6"/>
      <c r="C137" s="135"/>
      <c r="D137" s="135"/>
      <c r="E137" s="136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6"/>
      <c r="C138" s="135"/>
      <c r="D138" s="135"/>
      <c r="E138" s="136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6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6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6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6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6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6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6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6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6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6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6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6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6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6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6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6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6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6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6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6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6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6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6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6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6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F176" s="4"/>
      <c r="G176" s="4"/>
      <c r="H176" s="4"/>
      <c r="I176" s="4"/>
      <c r="J176" s="4"/>
      <c r="K176" s="4"/>
      <c r="L176" s="4"/>
      <c r="M176" s="4"/>
    </row>
    <row r="177" spans="6:13" x14ac:dyDescent="0.2">
      <c r="F177" s="4"/>
      <c r="G177" s="4"/>
      <c r="H177" s="4"/>
      <c r="I177" s="4"/>
      <c r="J177" s="4"/>
      <c r="K177" s="4"/>
      <c r="L177" s="4"/>
      <c r="M177" s="4"/>
    </row>
    <row r="178" spans="6:13" x14ac:dyDescent="0.2">
      <c r="F178" s="4"/>
      <c r="G178" s="4"/>
      <c r="H178" s="4"/>
      <c r="I178" s="4"/>
      <c r="J178" s="4"/>
      <c r="K178" s="4"/>
      <c r="L178" s="4"/>
      <c r="M178" s="4"/>
    </row>
    <row r="179" spans="6:13" x14ac:dyDescent="0.2">
      <c r="F179" s="4"/>
      <c r="G179" s="4"/>
      <c r="H179" s="4"/>
      <c r="I179" s="4"/>
      <c r="J179" s="4"/>
      <c r="K179" s="4"/>
      <c r="L179" s="4"/>
      <c r="M179" s="4"/>
    </row>
    <row r="180" spans="6:13" x14ac:dyDescent="0.2">
      <c r="F180" s="4"/>
      <c r="G180" s="4"/>
      <c r="H180" s="4"/>
      <c r="I180" s="4"/>
      <c r="J180" s="4"/>
      <c r="K180" s="4"/>
      <c r="L180" s="4"/>
      <c r="M180" s="4"/>
    </row>
    <row r="181" spans="6:13" x14ac:dyDescent="0.2">
      <c r="F181" s="4"/>
      <c r="G181" s="4"/>
      <c r="H181" s="4"/>
      <c r="I181" s="4"/>
      <c r="J181" s="4"/>
      <c r="K181" s="4"/>
      <c r="L181" s="4"/>
      <c r="M181" s="4"/>
    </row>
    <row r="182" spans="6:13" x14ac:dyDescent="0.2">
      <c r="F182" s="4"/>
      <c r="G182" s="4"/>
      <c r="H182" s="4"/>
      <c r="I182" s="4"/>
      <c r="J182" s="4"/>
      <c r="K182" s="4"/>
      <c r="L182" s="4"/>
      <c r="M182" s="4"/>
    </row>
    <row r="183" spans="6:13" x14ac:dyDescent="0.2">
      <c r="F183" s="4"/>
      <c r="G183" s="4"/>
      <c r="H183" s="4"/>
      <c r="I183" s="4"/>
      <c r="J183" s="4"/>
      <c r="K183" s="4"/>
      <c r="L183" s="4"/>
      <c r="M183" s="4"/>
    </row>
    <row r="184" spans="6:13" x14ac:dyDescent="0.2">
      <c r="F184" s="4"/>
      <c r="G184" s="4"/>
      <c r="H184" s="4"/>
      <c r="I184" s="4"/>
      <c r="J184" s="4"/>
      <c r="K184" s="4"/>
      <c r="L184" s="4"/>
      <c r="M184" s="4"/>
    </row>
    <row r="185" spans="6:13" x14ac:dyDescent="0.2">
      <c r="F185" s="4"/>
      <c r="G185" s="4"/>
      <c r="H185" s="4"/>
      <c r="I185" s="4"/>
      <c r="J185" s="4"/>
      <c r="K185" s="4"/>
      <c r="L185" s="4"/>
      <c r="M185" s="4"/>
    </row>
    <row r="186" spans="6:13" x14ac:dyDescent="0.2">
      <c r="F186" s="4"/>
      <c r="G186" s="4"/>
      <c r="H186" s="4"/>
      <c r="I186" s="4"/>
      <c r="J186" s="4"/>
      <c r="K186" s="4"/>
      <c r="L186" s="4"/>
      <c r="M186" s="4"/>
    </row>
    <row r="187" spans="6:13" x14ac:dyDescent="0.2">
      <c r="F187" s="4"/>
      <c r="G187" s="4"/>
      <c r="H187" s="4"/>
      <c r="I187" s="4"/>
      <c r="J187" s="4"/>
      <c r="K187" s="4"/>
      <c r="L187" s="4"/>
      <c r="M187" s="4"/>
    </row>
    <row r="188" spans="6:13" x14ac:dyDescent="0.2">
      <c r="F188" s="4"/>
      <c r="G188" s="4"/>
      <c r="H188" s="4"/>
      <c r="I188" s="4"/>
      <c r="J188" s="4"/>
      <c r="K188" s="4"/>
      <c r="L188" s="4"/>
      <c r="M188" s="4"/>
    </row>
    <row r="189" spans="6:13" x14ac:dyDescent="0.2">
      <c r="F189" s="4"/>
      <c r="G189" s="4"/>
      <c r="H189" s="4"/>
      <c r="I189" s="4"/>
      <c r="J189" s="4"/>
      <c r="K189" s="4"/>
      <c r="L189" s="4"/>
      <c r="M189" s="4"/>
    </row>
    <row r="190" spans="6:13" x14ac:dyDescent="0.2">
      <c r="F190" s="4"/>
      <c r="G190" s="4"/>
      <c r="H190" s="4"/>
      <c r="I190" s="4"/>
      <c r="J190" s="4"/>
      <c r="K190" s="4"/>
      <c r="L190" s="4"/>
      <c r="M190" s="4"/>
    </row>
    <row r="191" spans="6:13" x14ac:dyDescent="0.2">
      <c r="F191" s="4"/>
      <c r="G191" s="4"/>
      <c r="H191" s="4"/>
      <c r="I191" s="4"/>
      <c r="J191" s="4"/>
      <c r="K191" s="4"/>
      <c r="L191" s="4"/>
      <c r="M191" s="4"/>
    </row>
    <row r="192" spans="6:13" x14ac:dyDescent="0.2">
      <c r="F192" s="4"/>
      <c r="G192" s="4"/>
      <c r="H192" s="4"/>
      <c r="I192" s="4"/>
      <c r="J192" s="4"/>
      <c r="K192" s="4"/>
      <c r="L192" s="4"/>
      <c r="M192" s="4"/>
    </row>
    <row r="193" spans="6:13" x14ac:dyDescent="0.2">
      <c r="F193" s="4"/>
      <c r="G193" s="4"/>
      <c r="H193" s="4"/>
      <c r="I193" s="4"/>
      <c r="J193" s="4"/>
      <c r="K193" s="4"/>
      <c r="L193" s="4"/>
      <c r="M193" s="4"/>
    </row>
    <row r="194" spans="6:13" x14ac:dyDescent="0.2">
      <c r="F194" s="4"/>
      <c r="G194" s="4"/>
      <c r="H194" s="4"/>
      <c r="I194" s="4"/>
      <c r="J194" s="4"/>
      <c r="K194" s="4"/>
      <c r="L194" s="4"/>
      <c r="M194" s="4"/>
    </row>
    <row r="195" spans="6:13" x14ac:dyDescent="0.2">
      <c r="F195" s="4"/>
      <c r="G195" s="4"/>
      <c r="H195" s="4"/>
      <c r="I195" s="4"/>
      <c r="J195" s="4"/>
      <c r="K195" s="4"/>
      <c r="L195" s="4"/>
      <c r="M195" s="4"/>
    </row>
    <row r="196" spans="6:13" x14ac:dyDescent="0.2">
      <c r="F196" s="4"/>
      <c r="G196" s="4"/>
      <c r="H196" s="4"/>
      <c r="I196" s="4"/>
      <c r="J196" s="4"/>
      <c r="K196" s="4"/>
      <c r="L196" s="4"/>
      <c r="M196" s="4"/>
    </row>
    <row r="197" spans="6:13" x14ac:dyDescent="0.2">
      <c r="F197" s="4"/>
      <c r="G197" s="4"/>
      <c r="H197" s="4"/>
      <c r="I197" s="4"/>
      <c r="J197" s="4"/>
      <c r="K197" s="4"/>
      <c r="L197" s="4"/>
      <c r="M197" s="4"/>
    </row>
    <row r="198" spans="6:13" x14ac:dyDescent="0.2">
      <c r="F198" s="4"/>
      <c r="G198" s="4"/>
      <c r="H198" s="4"/>
      <c r="I198" s="4"/>
      <c r="J198" s="4"/>
      <c r="K198" s="4"/>
      <c r="L198" s="4"/>
      <c r="M198" s="4"/>
    </row>
    <row r="199" spans="6:13" x14ac:dyDescent="0.2">
      <c r="F199" s="4"/>
      <c r="G199" s="4"/>
      <c r="H199" s="4"/>
      <c r="I199" s="4"/>
      <c r="J199" s="4"/>
      <c r="K199" s="4"/>
      <c r="L199" s="4"/>
      <c r="M199" s="4"/>
    </row>
    <row r="200" spans="6:13" x14ac:dyDescent="0.2">
      <c r="F200" s="4"/>
      <c r="G200" s="4"/>
      <c r="H200" s="4"/>
      <c r="I200" s="4"/>
      <c r="J200" s="4"/>
      <c r="K200" s="4"/>
      <c r="L200" s="4"/>
      <c r="M200" s="4"/>
    </row>
    <row r="201" spans="6:13" x14ac:dyDescent="0.2">
      <c r="F201" s="4"/>
      <c r="G201" s="4"/>
      <c r="H201" s="4"/>
      <c r="I201" s="4"/>
      <c r="J201" s="4"/>
      <c r="K201" s="4"/>
      <c r="L201" s="4"/>
      <c r="M201" s="4"/>
    </row>
    <row r="202" spans="6:13" x14ac:dyDescent="0.2">
      <c r="F202" s="4"/>
      <c r="G202" s="4"/>
      <c r="H202" s="4"/>
      <c r="I202" s="4"/>
      <c r="J202" s="4"/>
      <c r="K202" s="4"/>
      <c r="L202" s="4"/>
      <c r="M202" s="4"/>
    </row>
    <row r="203" spans="6:13" x14ac:dyDescent="0.2">
      <c r="F203" s="4"/>
      <c r="G203" s="4"/>
      <c r="H203" s="4"/>
      <c r="I203" s="4"/>
      <c r="J203" s="4"/>
      <c r="K203" s="4"/>
      <c r="L203" s="4"/>
      <c r="M203" s="4"/>
    </row>
    <row r="204" spans="6:13" x14ac:dyDescent="0.2">
      <c r="F204" s="4"/>
      <c r="G204" s="4"/>
      <c r="H204" s="4"/>
      <c r="I204" s="4"/>
      <c r="J204" s="4"/>
      <c r="K204" s="4"/>
      <c r="L204" s="4"/>
      <c r="M204" s="4"/>
    </row>
    <row r="205" spans="6:13" x14ac:dyDescent="0.2">
      <c r="F205" s="4"/>
      <c r="G205" s="4"/>
      <c r="H205" s="4"/>
      <c r="I205" s="4"/>
      <c r="J205" s="4"/>
      <c r="K205" s="4"/>
      <c r="L205" s="4"/>
      <c r="M205" s="4"/>
    </row>
    <row r="206" spans="6:13" x14ac:dyDescent="0.2">
      <c r="F206" s="4"/>
      <c r="G206" s="4"/>
      <c r="H206" s="4"/>
      <c r="I206" s="4"/>
      <c r="J206" s="4"/>
      <c r="K206" s="4"/>
      <c r="L206" s="4"/>
      <c r="M206" s="4"/>
    </row>
    <row r="207" spans="6:13" x14ac:dyDescent="0.2">
      <c r="F207" s="4"/>
      <c r="G207" s="4"/>
      <c r="H207" s="4"/>
      <c r="I207" s="4"/>
      <c r="J207" s="4"/>
      <c r="K207" s="4"/>
      <c r="L207" s="4"/>
      <c r="M207" s="4"/>
    </row>
    <row r="208" spans="6:13" x14ac:dyDescent="0.2">
      <c r="F208" s="4"/>
      <c r="G208" s="4"/>
      <c r="H208" s="4"/>
      <c r="I208" s="4"/>
      <c r="J208" s="4"/>
      <c r="K208" s="4"/>
      <c r="L208" s="4"/>
      <c r="M208" s="4"/>
    </row>
    <row r="209" spans="6:13" x14ac:dyDescent="0.2">
      <c r="F209" s="4"/>
      <c r="G209" s="4"/>
      <c r="H209" s="4"/>
      <c r="I209" s="4"/>
      <c r="J209" s="4"/>
      <c r="K209" s="4"/>
      <c r="L209" s="4"/>
      <c r="M209" s="4"/>
    </row>
    <row r="210" spans="6:13" x14ac:dyDescent="0.2">
      <c r="F210" s="4"/>
      <c r="G210" s="4"/>
      <c r="H210" s="4"/>
      <c r="I210" s="4"/>
      <c r="J210" s="4"/>
      <c r="K210" s="4"/>
      <c r="L210" s="4"/>
      <c r="M210" s="4"/>
    </row>
    <row r="211" spans="6:13" x14ac:dyDescent="0.2">
      <c r="F211" s="4"/>
      <c r="G211" s="4"/>
      <c r="H211" s="4"/>
      <c r="I211" s="4"/>
      <c r="J211" s="4"/>
      <c r="K211" s="4"/>
      <c r="L211" s="4"/>
      <c r="M211" s="4"/>
    </row>
    <row r="212" spans="6:13" x14ac:dyDescent="0.2">
      <c r="F212" s="4"/>
      <c r="G212" s="4"/>
      <c r="H212" s="4"/>
      <c r="I212" s="4"/>
      <c r="J212" s="4"/>
      <c r="K212" s="4"/>
      <c r="L212" s="4"/>
      <c r="M212" s="4"/>
    </row>
    <row r="213" spans="6:13" x14ac:dyDescent="0.2">
      <c r="F213" s="4"/>
      <c r="G213" s="4"/>
      <c r="H213" s="4"/>
      <c r="I213" s="4"/>
      <c r="J213" s="4"/>
      <c r="K213" s="4"/>
      <c r="L213" s="4"/>
      <c r="M213" s="4"/>
    </row>
    <row r="214" spans="6:13" x14ac:dyDescent="0.2">
      <c r="F214" s="4"/>
      <c r="G214" s="4"/>
      <c r="H214" s="4"/>
      <c r="I214" s="4"/>
      <c r="J214" s="4"/>
      <c r="K214" s="4"/>
      <c r="L214" s="4"/>
      <c r="M214" s="4"/>
    </row>
    <row r="215" spans="6:13" x14ac:dyDescent="0.2">
      <c r="F215" s="4"/>
      <c r="G215" s="4"/>
      <c r="H215" s="4"/>
      <c r="I215" s="4"/>
      <c r="J215" s="4"/>
      <c r="K215" s="4"/>
      <c r="L215" s="4"/>
      <c r="M215" s="4"/>
    </row>
    <row r="216" spans="6:13" x14ac:dyDescent="0.2">
      <c r="F216" s="4"/>
      <c r="G216" s="4"/>
      <c r="H216" s="4"/>
      <c r="I216" s="4"/>
      <c r="J216" s="4"/>
      <c r="K216" s="4"/>
      <c r="L216" s="4"/>
      <c r="M216" s="4"/>
    </row>
    <row r="217" spans="6:13" x14ac:dyDescent="0.2">
      <c r="F217" s="4"/>
      <c r="G217" s="4"/>
      <c r="H217" s="4"/>
      <c r="I217" s="4"/>
      <c r="J217" s="4"/>
      <c r="K217" s="4"/>
      <c r="L217" s="4"/>
      <c r="M217" s="4"/>
    </row>
    <row r="218" spans="6:13" x14ac:dyDescent="0.2">
      <c r="F218" s="4"/>
      <c r="G218" s="4"/>
      <c r="H218" s="4"/>
      <c r="I218" s="4"/>
      <c r="J218" s="4"/>
      <c r="K218" s="4"/>
      <c r="L218" s="4"/>
      <c r="M218" s="4"/>
    </row>
    <row r="219" spans="6:13" x14ac:dyDescent="0.2">
      <c r="F219" s="4"/>
      <c r="G219" s="4"/>
      <c r="H219" s="4"/>
      <c r="I219" s="4"/>
      <c r="J219" s="4"/>
      <c r="K219" s="4"/>
      <c r="L219" s="4"/>
      <c r="M219" s="4"/>
    </row>
    <row r="220" spans="6:13" x14ac:dyDescent="0.2">
      <c r="F220" s="4"/>
      <c r="G220" s="4"/>
      <c r="H220" s="4"/>
      <c r="I220" s="4"/>
      <c r="J220" s="4"/>
      <c r="K220" s="4"/>
      <c r="L220" s="4"/>
      <c r="M220" s="4"/>
    </row>
    <row r="221" spans="6:13" x14ac:dyDescent="0.2">
      <c r="F221" s="4"/>
      <c r="G221" s="4"/>
      <c r="H221" s="4"/>
      <c r="I221" s="4"/>
      <c r="J221" s="4"/>
      <c r="K221" s="4"/>
      <c r="L221" s="4"/>
      <c r="M221" s="4"/>
    </row>
    <row r="222" spans="6:13" x14ac:dyDescent="0.2">
      <c r="F222" s="4"/>
      <c r="G222" s="4"/>
      <c r="H222" s="4"/>
      <c r="I222" s="4"/>
      <c r="J222" s="4"/>
      <c r="K222" s="4"/>
      <c r="L222" s="4"/>
      <c r="M222" s="4"/>
    </row>
    <row r="223" spans="6:13" x14ac:dyDescent="0.2">
      <c r="F223" s="4"/>
      <c r="G223" s="4"/>
      <c r="H223" s="4"/>
      <c r="I223" s="4"/>
      <c r="J223" s="4"/>
      <c r="K223" s="4"/>
      <c r="L223" s="4"/>
      <c r="M223" s="4"/>
    </row>
    <row r="224" spans="6:13" x14ac:dyDescent="0.2">
      <c r="F224" s="4"/>
      <c r="G224" s="4"/>
      <c r="H224" s="4"/>
      <c r="I224" s="4"/>
      <c r="J224" s="4"/>
      <c r="K224" s="4"/>
      <c r="L224" s="4"/>
      <c r="M224" s="4"/>
    </row>
    <row r="225" spans="6:13" x14ac:dyDescent="0.2">
      <c r="F225" s="4"/>
      <c r="G225" s="4"/>
      <c r="H225" s="4"/>
      <c r="I225" s="4"/>
      <c r="J225" s="4"/>
      <c r="K225" s="4"/>
      <c r="L225" s="4"/>
      <c r="M225" s="4"/>
    </row>
    <row r="226" spans="6:13" x14ac:dyDescent="0.2">
      <c r="F226" s="4"/>
      <c r="G226" s="4"/>
      <c r="H226" s="4"/>
      <c r="I226" s="4"/>
      <c r="J226" s="4"/>
      <c r="K226" s="4"/>
      <c r="L226" s="4"/>
      <c r="M226" s="4"/>
    </row>
    <row r="227" spans="6:13" x14ac:dyDescent="0.2">
      <c r="F227" s="4"/>
      <c r="G227" s="4"/>
      <c r="H227" s="4"/>
      <c r="I227" s="4"/>
      <c r="J227" s="4"/>
      <c r="K227" s="4"/>
      <c r="L227" s="4"/>
      <c r="M227" s="4"/>
    </row>
    <row r="228" spans="6:13" x14ac:dyDescent="0.2">
      <c r="F228" s="4"/>
      <c r="G228" s="4"/>
      <c r="H228" s="4"/>
      <c r="I228" s="4"/>
      <c r="J228" s="4"/>
      <c r="K228" s="4"/>
      <c r="L228" s="4"/>
      <c r="M228" s="4"/>
    </row>
    <row r="229" spans="6:13" x14ac:dyDescent="0.2">
      <c r="F229" s="4"/>
      <c r="G229" s="4"/>
      <c r="H229" s="4"/>
      <c r="I229" s="4"/>
      <c r="J229" s="4"/>
      <c r="K229" s="4"/>
      <c r="L229" s="4"/>
      <c r="M229" s="4"/>
    </row>
    <row r="230" spans="6:13" x14ac:dyDescent="0.2">
      <c r="F230" s="4"/>
      <c r="G230" s="4"/>
      <c r="H230" s="4"/>
      <c r="I230" s="4"/>
      <c r="J230" s="4"/>
      <c r="K230" s="4"/>
      <c r="L230" s="4"/>
      <c r="M230" s="4"/>
    </row>
    <row r="231" spans="6:13" x14ac:dyDescent="0.2">
      <c r="F231" s="4"/>
      <c r="G231" s="4"/>
      <c r="H231" s="4"/>
      <c r="I231" s="4"/>
      <c r="J231" s="4"/>
      <c r="K231" s="4"/>
      <c r="L231" s="4"/>
      <c r="M231" s="4"/>
    </row>
    <row r="232" spans="6:13" x14ac:dyDescent="0.2">
      <c r="F232" s="4"/>
      <c r="G232" s="4"/>
      <c r="H232" s="4"/>
      <c r="I232" s="4"/>
      <c r="J232" s="4"/>
      <c r="K232" s="4"/>
      <c r="L232" s="4"/>
      <c r="M232" s="4"/>
    </row>
    <row r="233" spans="6:13" x14ac:dyDescent="0.2">
      <c r="F233" s="4"/>
      <c r="G233" s="4"/>
      <c r="H233" s="4"/>
      <c r="I233" s="4"/>
      <c r="J233" s="4"/>
      <c r="K233" s="4"/>
      <c r="L233" s="4"/>
      <c r="M233" s="4"/>
    </row>
    <row r="234" spans="6:13" x14ac:dyDescent="0.2">
      <c r="F234" s="4"/>
      <c r="G234" s="4"/>
      <c r="H234" s="4"/>
      <c r="I234" s="4"/>
      <c r="J234" s="4"/>
      <c r="K234" s="4"/>
      <c r="L234" s="4"/>
      <c r="M234" s="4"/>
    </row>
    <row r="235" spans="6:13" x14ac:dyDescent="0.2">
      <c r="F235" s="4"/>
      <c r="G235" s="4"/>
      <c r="H235" s="4"/>
      <c r="I235" s="4"/>
      <c r="J235" s="4"/>
      <c r="K235" s="4"/>
      <c r="L235" s="4"/>
      <c r="M235" s="4"/>
    </row>
    <row r="236" spans="6:13" x14ac:dyDescent="0.2">
      <c r="F236" s="4"/>
      <c r="G236" s="4"/>
      <c r="H236" s="4"/>
      <c r="I236" s="4"/>
      <c r="J236" s="4"/>
      <c r="K236" s="4"/>
      <c r="L236" s="4"/>
      <c r="M236" s="4"/>
    </row>
    <row r="237" spans="6:13" x14ac:dyDescent="0.2">
      <c r="F237" s="4"/>
      <c r="G237" s="4"/>
      <c r="H237" s="4"/>
      <c r="I237" s="4"/>
      <c r="J237" s="4"/>
      <c r="K237" s="4"/>
      <c r="L237" s="4"/>
      <c r="M237" s="4"/>
    </row>
    <row r="238" spans="6:13" x14ac:dyDescent="0.2">
      <c r="F238" s="4"/>
      <c r="G238" s="4"/>
      <c r="H238" s="4"/>
      <c r="I238" s="4"/>
      <c r="J238" s="4"/>
      <c r="K238" s="4"/>
      <c r="L238" s="4"/>
      <c r="M238" s="4"/>
    </row>
    <row r="239" spans="6:13" x14ac:dyDescent="0.2">
      <c r="F239" s="4"/>
      <c r="G239" s="4"/>
      <c r="H239" s="4"/>
      <c r="I239" s="4"/>
      <c r="J239" s="4"/>
      <c r="K239" s="4"/>
      <c r="L239" s="4"/>
      <c r="M239" s="4"/>
    </row>
    <row r="240" spans="6:13" x14ac:dyDescent="0.2">
      <c r="F240" s="4"/>
      <c r="G240" s="4"/>
      <c r="H240" s="4"/>
      <c r="I240" s="4"/>
      <c r="J240" s="4"/>
      <c r="K240" s="4"/>
      <c r="L240" s="4"/>
      <c r="M240" s="4"/>
    </row>
    <row r="241" spans="6:13" x14ac:dyDescent="0.2">
      <c r="F241" s="4"/>
      <c r="G241" s="4"/>
      <c r="H241" s="4"/>
      <c r="I241" s="4"/>
      <c r="J241" s="4"/>
      <c r="K241" s="4"/>
      <c r="L241" s="4"/>
      <c r="M241" s="4"/>
    </row>
    <row r="242" spans="6:13" x14ac:dyDescent="0.2">
      <c r="F242" s="4"/>
      <c r="G242" s="4"/>
      <c r="H242" s="4"/>
      <c r="I242" s="4"/>
      <c r="J242" s="4"/>
      <c r="K242" s="4"/>
      <c r="L242" s="4"/>
      <c r="M242" s="4"/>
    </row>
    <row r="243" spans="6:13" x14ac:dyDescent="0.2">
      <c r="F243" s="4"/>
      <c r="G243" s="4"/>
      <c r="H243" s="4"/>
      <c r="I243" s="4"/>
      <c r="J243" s="4"/>
      <c r="K243" s="4"/>
      <c r="L243" s="4"/>
      <c r="M243" s="4"/>
    </row>
    <row r="244" spans="6:13" x14ac:dyDescent="0.2">
      <c r="F244" s="4"/>
      <c r="G244" s="4"/>
      <c r="H244" s="4"/>
      <c r="I244" s="4"/>
      <c r="J244" s="4"/>
      <c r="K244" s="4"/>
      <c r="L244" s="4"/>
      <c r="M244" s="4"/>
    </row>
    <row r="245" spans="6:13" x14ac:dyDescent="0.2">
      <c r="F245" s="4"/>
      <c r="G245" s="4"/>
      <c r="H245" s="4"/>
      <c r="I245" s="4"/>
      <c r="J245" s="4"/>
      <c r="K245" s="4"/>
      <c r="L245" s="4"/>
      <c r="M245" s="4"/>
    </row>
    <row r="246" spans="6:13" x14ac:dyDescent="0.2">
      <c r="F246" s="4"/>
      <c r="G246" s="4"/>
      <c r="H246" s="4"/>
      <c r="I246" s="4"/>
      <c r="J246" s="4"/>
      <c r="K246" s="4"/>
      <c r="L246" s="4"/>
      <c r="M246" s="4"/>
    </row>
    <row r="247" spans="6:13" x14ac:dyDescent="0.2">
      <c r="F247" s="4"/>
      <c r="G247" s="4"/>
      <c r="H247" s="4"/>
      <c r="I247" s="4"/>
      <c r="J247" s="4"/>
      <c r="K247" s="4"/>
      <c r="L247" s="4"/>
      <c r="M247" s="4"/>
    </row>
    <row r="248" spans="6:13" x14ac:dyDescent="0.2">
      <c r="F248" s="4"/>
      <c r="G248" s="4"/>
      <c r="H248" s="4"/>
      <c r="I248" s="4"/>
      <c r="J248" s="4"/>
      <c r="K248" s="4"/>
      <c r="L248" s="4"/>
      <c r="M248" s="4"/>
    </row>
    <row r="249" spans="6:13" x14ac:dyDescent="0.2">
      <c r="F249" s="4"/>
      <c r="G249" s="4"/>
      <c r="H249" s="4"/>
      <c r="I249" s="4"/>
      <c r="J249" s="4"/>
      <c r="K249" s="4"/>
      <c r="L249" s="4"/>
      <c r="M249" s="4"/>
    </row>
    <row r="250" spans="6:13" x14ac:dyDescent="0.2">
      <c r="F250" s="4"/>
      <c r="G250" s="4"/>
      <c r="H250" s="4"/>
      <c r="I250" s="4"/>
      <c r="J250" s="4"/>
      <c r="K250" s="4"/>
      <c r="L250" s="4"/>
      <c r="M250" s="4"/>
    </row>
    <row r="251" spans="6:13" x14ac:dyDescent="0.2">
      <c r="F251" s="4"/>
      <c r="G251" s="4"/>
      <c r="H251" s="4"/>
      <c r="I251" s="4"/>
      <c r="J251" s="4"/>
      <c r="K251" s="4"/>
      <c r="L251" s="4"/>
      <c r="M251" s="4"/>
    </row>
    <row r="252" spans="6:13" x14ac:dyDescent="0.2">
      <c r="F252" s="4"/>
      <c r="G252" s="4"/>
      <c r="H252" s="4"/>
      <c r="I252" s="4"/>
      <c r="J252" s="4"/>
      <c r="K252" s="4"/>
      <c r="L252" s="4"/>
      <c r="M252" s="4"/>
    </row>
    <row r="253" spans="6:13" x14ac:dyDescent="0.2">
      <c r="F253" s="4"/>
      <c r="G253" s="4"/>
      <c r="H253" s="4"/>
      <c r="I253" s="4"/>
      <c r="J253" s="4"/>
      <c r="K253" s="4"/>
      <c r="L253" s="4"/>
      <c r="M253" s="4"/>
    </row>
    <row r="254" spans="6:13" x14ac:dyDescent="0.2">
      <c r="F254" s="4"/>
      <c r="G254" s="4"/>
      <c r="H254" s="4"/>
      <c r="I254" s="4"/>
      <c r="J254" s="4"/>
      <c r="K254" s="4"/>
      <c r="L254" s="4"/>
      <c r="M254" s="4"/>
    </row>
    <row r="255" spans="6:13" x14ac:dyDescent="0.2">
      <c r="F255" s="4"/>
      <c r="G255" s="4"/>
      <c r="H255" s="4"/>
      <c r="I255" s="4"/>
      <c r="J255" s="4"/>
      <c r="K255" s="4"/>
      <c r="L255" s="4"/>
      <c r="M255" s="4"/>
    </row>
    <row r="256" spans="6:13" x14ac:dyDescent="0.2">
      <c r="F256" s="4"/>
      <c r="G256" s="4"/>
      <c r="H256" s="4"/>
      <c r="I256" s="4"/>
      <c r="J256" s="4"/>
      <c r="K256" s="4"/>
      <c r="L256" s="4"/>
      <c r="M256" s="4"/>
    </row>
    <row r="257" spans="6:13" x14ac:dyDescent="0.2">
      <c r="F257" s="4"/>
      <c r="G257" s="4"/>
      <c r="H257" s="4"/>
      <c r="I257" s="4"/>
      <c r="J257" s="4"/>
      <c r="K257" s="4"/>
      <c r="L257" s="4"/>
      <c r="M257" s="4"/>
    </row>
    <row r="258" spans="6:13" x14ac:dyDescent="0.2">
      <c r="F258" s="4"/>
      <c r="G258" s="4"/>
      <c r="H258" s="4"/>
      <c r="I258" s="4"/>
      <c r="J258" s="4"/>
      <c r="K258" s="4"/>
      <c r="L258" s="4"/>
      <c r="M258" s="4"/>
    </row>
    <row r="259" spans="6:13" x14ac:dyDescent="0.2">
      <c r="F259" s="4"/>
      <c r="G259" s="4"/>
      <c r="H259" s="4"/>
      <c r="I259" s="4"/>
      <c r="J259" s="4"/>
      <c r="K259" s="4"/>
      <c r="L259" s="4"/>
      <c r="M259" s="4"/>
    </row>
    <row r="260" spans="6:13" x14ac:dyDescent="0.2">
      <c r="F260" s="4"/>
      <c r="G260" s="4"/>
      <c r="H260" s="4"/>
      <c r="I260" s="4"/>
      <c r="J260" s="4"/>
      <c r="K260" s="4"/>
      <c r="L260" s="4"/>
      <c r="M260" s="4"/>
    </row>
    <row r="261" spans="6:13" x14ac:dyDescent="0.2">
      <c r="F261" s="4"/>
      <c r="G261" s="4"/>
      <c r="H261" s="4"/>
      <c r="I261" s="4"/>
      <c r="J261" s="4"/>
      <c r="K261" s="4"/>
      <c r="L261" s="4"/>
      <c r="M261" s="4"/>
    </row>
    <row r="262" spans="6:13" x14ac:dyDescent="0.2">
      <c r="F262" s="4"/>
      <c r="G262" s="4"/>
      <c r="H262" s="4"/>
      <c r="I262" s="4"/>
      <c r="J262" s="4"/>
      <c r="K262" s="4"/>
      <c r="L262" s="4"/>
      <c r="M262" s="4"/>
    </row>
    <row r="263" spans="6:13" x14ac:dyDescent="0.2">
      <c r="F263" s="4"/>
      <c r="G263" s="4"/>
      <c r="H263" s="4"/>
      <c r="I263" s="4"/>
      <c r="J263" s="4"/>
      <c r="K263" s="4"/>
      <c r="L263" s="4"/>
      <c r="M263" s="4"/>
    </row>
    <row r="264" spans="6:13" x14ac:dyDescent="0.2">
      <c r="F264" s="4"/>
      <c r="G264" s="4"/>
      <c r="H264" s="4"/>
      <c r="I264" s="4"/>
      <c r="J264" s="4"/>
      <c r="K264" s="4"/>
      <c r="L264" s="4"/>
      <c r="M264" s="4"/>
    </row>
    <row r="265" spans="6:13" x14ac:dyDescent="0.2">
      <c r="F265" s="4"/>
      <c r="G265" s="4"/>
      <c r="H265" s="4"/>
      <c r="I265" s="4"/>
      <c r="J265" s="4"/>
      <c r="K265" s="4"/>
      <c r="L265" s="4"/>
      <c r="M265" s="4"/>
    </row>
    <row r="266" spans="6:13" x14ac:dyDescent="0.2">
      <c r="F266" s="4"/>
      <c r="G266" s="4"/>
      <c r="H266" s="4"/>
      <c r="I266" s="4"/>
      <c r="J266" s="4"/>
      <c r="K266" s="4"/>
      <c r="L266" s="4"/>
      <c r="M266" s="4"/>
    </row>
    <row r="267" spans="6:13" x14ac:dyDescent="0.2">
      <c r="F267" s="4"/>
      <c r="G267" s="4"/>
      <c r="H267" s="4"/>
      <c r="I267" s="4"/>
      <c r="J267" s="4"/>
      <c r="K267" s="4"/>
      <c r="L267" s="4"/>
      <c r="M267" s="4"/>
    </row>
    <row r="268" spans="6:13" x14ac:dyDescent="0.2">
      <c r="F268" s="4"/>
      <c r="G268" s="4"/>
      <c r="H268" s="4"/>
      <c r="I268" s="4"/>
      <c r="J268" s="4"/>
      <c r="K268" s="4"/>
      <c r="L268" s="4"/>
      <c r="M268" s="4"/>
    </row>
    <row r="269" spans="6:13" x14ac:dyDescent="0.2">
      <c r="F269" s="4"/>
      <c r="G269" s="4"/>
      <c r="H269" s="4"/>
      <c r="I269" s="4"/>
      <c r="J269" s="4"/>
      <c r="K269" s="4"/>
      <c r="L269" s="4"/>
      <c r="M269" s="4"/>
    </row>
    <row r="270" spans="6:13" x14ac:dyDescent="0.2">
      <c r="F270" s="4"/>
      <c r="G270" s="4"/>
      <c r="H270" s="4"/>
      <c r="I270" s="4"/>
      <c r="J270" s="4"/>
      <c r="K270" s="4"/>
      <c r="L270" s="4"/>
      <c r="M270" s="4"/>
    </row>
    <row r="271" spans="6:13" x14ac:dyDescent="0.2">
      <c r="F271" s="4"/>
      <c r="G271" s="4"/>
      <c r="H271" s="4"/>
      <c r="I271" s="4"/>
      <c r="J271" s="4"/>
      <c r="K271" s="4"/>
      <c r="L271" s="4"/>
      <c r="M271" s="4"/>
    </row>
    <row r="272" spans="6:13" x14ac:dyDescent="0.2">
      <c r="F272" s="4"/>
      <c r="G272" s="4"/>
      <c r="H272" s="4"/>
      <c r="I272" s="4"/>
      <c r="J272" s="4"/>
      <c r="K272" s="4"/>
      <c r="L272" s="4"/>
      <c r="M272" s="4"/>
    </row>
    <row r="273" spans="6:13" x14ac:dyDescent="0.2">
      <c r="F273" s="4"/>
      <c r="G273" s="4"/>
      <c r="H273" s="4"/>
      <c r="I273" s="4"/>
      <c r="J273" s="4"/>
      <c r="K273" s="4"/>
      <c r="L273" s="4"/>
      <c r="M273" s="4"/>
    </row>
    <row r="274" spans="6:13" x14ac:dyDescent="0.2">
      <c r="F274" s="4"/>
      <c r="G274" s="4"/>
      <c r="H274" s="4"/>
      <c r="I274" s="4"/>
      <c r="J274" s="4"/>
      <c r="K274" s="4"/>
      <c r="L274" s="4"/>
      <c r="M274" s="4"/>
    </row>
    <row r="275" spans="6:13" x14ac:dyDescent="0.2">
      <c r="F275" s="4"/>
      <c r="G275" s="4"/>
      <c r="H275" s="4"/>
      <c r="I275" s="4"/>
      <c r="J275" s="4"/>
      <c r="K275" s="4"/>
      <c r="L275" s="4"/>
      <c r="M275" s="4"/>
    </row>
    <row r="276" spans="6:13" x14ac:dyDescent="0.2">
      <c r="F276" s="4"/>
      <c r="G276" s="4"/>
      <c r="H276" s="4"/>
      <c r="I276" s="4"/>
      <c r="J276" s="4"/>
      <c r="K276" s="4"/>
      <c r="L276" s="4"/>
      <c r="M276" s="4"/>
    </row>
    <row r="277" spans="6:13" x14ac:dyDescent="0.2">
      <c r="F277" s="4"/>
      <c r="G277" s="4"/>
      <c r="H277" s="4"/>
      <c r="I277" s="4"/>
      <c r="J277" s="4"/>
      <c r="K277" s="4"/>
      <c r="L277" s="4"/>
      <c r="M277" s="4"/>
    </row>
    <row r="278" spans="6:13" x14ac:dyDescent="0.2">
      <c r="F278" s="4"/>
      <c r="G278" s="4"/>
      <c r="H278" s="4"/>
      <c r="I278" s="4"/>
      <c r="J278" s="4"/>
      <c r="K278" s="4"/>
      <c r="L278" s="4"/>
      <c r="M278" s="4"/>
    </row>
    <row r="279" spans="6:13" x14ac:dyDescent="0.2">
      <c r="F279" s="4"/>
      <c r="G279" s="4"/>
      <c r="H279" s="4"/>
      <c r="I279" s="4"/>
      <c r="J279" s="4"/>
      <c r="K279" s="4"/>
      <c r="L279" s="4"/>
      <c r="M279" s="4"/>
    </row>
    <row r="280" spans="6:13" x14ac:dyDescent="0.2">
      <c r="F280" s="4"/>
      <c r="G280" s="4"/>
      <c r="H280" s="4"/>
      <c r="I280" s="4"/>
      <c r="J280" s="4"/>
      <c r="K280" s="4"/>
      <c r="L280" s="4"/>
      <c r="M280" s="4"/>
    </row>
    <row r="281" spans="6:13" x14ac:dyDescent="0.2">
      <c r="F281" s="4"/>
      <c r="G281" s="4"/>
      <c r="H281" s="4"/>
      <c r="I281" s="4"/>
      <c r="J281" s="4"/>
      <c r="K281" s="4"/>
      <c r="L281" s="4"/>
      <c r="M281" s="4"/>
    </row>
    <row r="282" spans="6:13" x14ac:dyDescent="0.2">
      <c r="F282" s="4"/>
      <c r="G282" s="4"/>
      <c r="H282" s="4"/>
      <c r="I282" s="4"/>
      <c r="J282" s="4"/>
      <c r="K282" s="4"/>
      <c r="L282" s="4"/>
      <c r="M282" s="4"/>
    </row>
    <row r="283" spans="6:13" x14ac:dyDescent="0.2">
      <c r="F283" s="4"/>
      <c r="G283" s="4"/>
      <c r="H283" s="4"/>
      <c r="I283" s="4"/>
      <c r="J283" s="4"/>
      <c r="K283" s="4"/>
      <c r="L283" s="4"/>
      <c r="M283" s="4"/>
    </row>
    <row r="284" spans="6:13" x14ac:dyDescent="0.2">
      <c r="F284" s="4"/>
      <c r="G284" s="4"/>
      <c r="H284" s="4"/>
      <c r="I284" s="4"/>
      <c r="J284" s="4"/>
      <c r="K284" s="4"/>
      <c r="L284" s="4"/>
      <c r="M284" s="4"/>
    </row>
    <row r="285" spans="6:13" x14ac:dyDescent="0.2">
      <c r="F285" s="4"/>
      <c r="G285" s="4"/>
      <c r="H285" s="4"/>
      <c r="I285" s="4"/>
      <c r="J285" s="4"/>
      <c r="K285" s="4"/>
      <c r="L285" s="4"/>
      <c r="M285" s="4"/>
    </row>
    <row r="286" spans="6:13" x14ac:dyDescent="0.2">
      <c r="F286" s="4"/>
      <c r="G286" s="4"/>
      <c r="H286" s="4"/>
      <c r="I286" s="4"/>
      <c r="J286" s="4"/>
      <c r="K286" s="4"/>
      <c r="L286" s="4"/>
      <c r="M286" s="4"/>
    </row>
    <row r="287" spans="6:13" x14ac:dyDescent="0.2">
      <c r="F287" s="4"/>
      <c r="G287" s="4"/>
      <c r="H287" s="4"/>
      <c r="I287" s="4"/>
      <c r="J287" s="4"/>
      <c r="K287" s="4"/>
      <c r="L287" s="4"/>
      <c r="M287" s="4"/>
    </row>
    <row r="288" spans="6:13" x14ac:dyDescent="0.2">
      <c r="F288" s="4"/>
      <c r="G288" s="4"/>
      <c r="H288" s="4"/>
      <c r="I288" s="4"/>
      <c r="J288" s="4"/>
      <c r="K288" s="4"/>
      <c r="L288" s="4"/>
      <c r="M288" s="4"/>
    </row>
    <row r="289" spans="6:13" x14ac:dyDescent="0.2">
      <c r="F289" s="4"/>
      <c r="G289" s="4"/>
      <c r="H289" s="4"/>
      <c r="I289" s="4"/>
      <c r="J289" s="4"/>
      <c r="K289" s="4"/>
      <c r="L289" s="4"/>
      <c r="M289" s="4"/>
    </row>
    <row r="290" spans="6:13" x14ac:dyDescent="0.2">
      <c r="F290" s="4"/>
      <c r="G290" s="4"/>
      <c r="H290" s="4"/>
      <c r="I290" s="4"/>
      <c r="J290" s="4"/>
      <c r="K290" s="4"/>
      <c r="L290" s="4"/>
      <c r="M290" s="4"/>
    </row>
    <row r="291" spans="6:13" x14ac:dyDescent="0.2">
      <c r="F291" s="4"/>
      <c r="G291" s="4"/>
      <c r="H291" s="4"/>
      <c r="I291" s="4"/>
      <c r="J291" s="4"/>
      <c r="K291" s="4"/>
      <c r="L291" s="4"/>
      <c r="M291" s="4"/>
    </row>
    <row r="292" spans="6:13" x14ac:dyDescent="0.2">
      <c r="F292" s="4"/>
      <c r="G292" s="4"/>
      <c r="H292" s="4"/>
      <c r="I292" s="4"/>
      <c r="J292" s="4"/>
      <c r="K292" s="4"/>
      <c r="L292" s="4"/>
      <c r="M292" s="4"/>
    </row>
    <row r="293" spans="6:13" x14ac:dyDescent="0.2">
      <c r="F293" s="4"/>
      <c r="G293" s="4"/>
      <c r="H293" s="4"/>
      <c r="I293" s="4"/>
      <c r="J293" s="4"/>
      <c r="K293" s="4"/>
      <c r="L293" s="4"/>
      <c r="M293" s="4"/>
    </row>
    <row r="294" spans="6:13" x14ac:dyDescent="0.2">
      <c r="F294" s="4"/>
      <c r="G294" s="4"/>
      <c r="H294" s="4"/>
      <c r="I294" s="4"/>
      <c r="J294" s="4"/>
      <c r="K294" s="4"/>
      <c r="L294" s="4"/>
      <c r="M294" s="4"/>
    </row>
    <row r="295" spans="6:13" x14ac:dyDescent="0.2">
      <c r="F295" s="4"/>
      <c r="G295" s="4"/>
      <c r="H295" s="4"/>
      <c r="I295" s="4"/>
      <c r="J295" s="4"/>
      <c r="K295" s="4"/>
      <c r="L295" s="4"/>
      <c r="M295" s="4"/>
    </row>
    <row r="296" spans="6:13" x14ac:dyDescent="0.2">
      <c r="F296" s="4"/>
      <c r="G296" s="4"/>
      <c r="H296" s="4"/>
      <c r="I296" s="4"/>
      <c r="J296" s="4"/>
      <c r="K296" s="4"/>
      <c r="L296" s="4"/>
      <c r="M296" s="4"/>
    </row>
    <row r="297" spans="6:13" x14ac:dyDescent="0.2">
      <c r="F297" s="4"/>
      <c r="G297" s="4"/>
      <c r="H297" s="4"/>
      <c r="I297" s="4"/>
      <c r="J297" s="4"/>
      <c r="K297" s="4"/>
      <c r="L297" s="4"/>
      <c r="M297" s="4"/>
    </row>
    <row r="298" spans="6:13" x14ac:dyDescent="0.2">
      <c r="F298" s="4"/>
      <c r="G298" s="4"/>
      <c r="H298" s="4"/>
      <c r="I298" s="4"/>
      <c r="J298" s="4"/>
      <c r="K298" s="4"/>
      <c r="L298" s="4"/>
      <c r="M298" s="4"/>
    </row>
    <row r="299" spans="6:13" x14ac:dyDescent="0.2">
      <c r="F299" s="4"/>
      <c r="G299" s="4"/>
      <c r="H299" s="4"/>
      <c r="I299" s="4"/>
      <c r="J299" s="4"/>
      <c r="K299" s="4"/>
      <c r="L299" s="4"/>
      <c r="M299" s="4"/>
    </row>
    <row r="300" spans="6:13" x14ac:dyDescent="0.2">
      <c r="F300" s="4"/>
      <c r="G300" s="4"/>
      <c r="H300" s="4"/>
      <c r="I300" s="4"/>
      <c r="J300" s="4"/>
      <c r="K300" s="4"/>
      <c r="L300" s="4"/>
      <c r="M300" s="4"/>
    </row>
    <row r="301" spans="6:13" x14ac:dyDescent="0.2">
      <c r="F301" s="4"/>
      <c r="G301" s="4"/>
      <c r="H301" s="4"/>
      <c r="I301" s="4"/>
      <c r="J301" s="4"/>
      <c r="K301" s="4"/>
      <c r="L301" s="4"/>
      <c r="M301" s="4"/>
    </row>
    <row r="302" spans="6:13" x14ac:dyDescent="0.2">
      <c r="F302" s="4"/>
      <c r="G302" s="4"/>
      <c r="H302" s="4"/>
      <c r="I302" s="4"/>
      <c r="J302" s="4"/>
      <c r="K302" s="4"/>
      <c r="L302" s="4"/>
      <c r="M302" s="4"/>
    </row>
    <row r="303" spans="6:13" x14ac:dyDescent="0.2">
      <c r="F303" s="4"/>
      <c r="G303" s="4"/>
      <c r="H303" s="4"/>
      <c r="I303" s="4"/>
      <c r="J303" s="4"/>
      <c r="K303" s="4"/>
      <c r="L303" s="4"/>
      <c r="M303" s="4"/>
    </row>
    <row r="304" spans="6:13" x14ac:dyDescent="0.2">
      <c r="F304" s="4"/>
      <c r="G304" s="4"/>
      <c r="H304" s="4"/>
      <c r="I304" s="4"/>
      <c r="J304" s="4"/>
      <c r="K304" s="4"/>
      <c r="L304" s="4"/>
      <c r="M304" s="4"/>
    </row>
    <row r="305" spans="6:13" x14ac:dyDescent="0.2">
      <c r="F305" s="4"/>
      <c r="G305" s="4"/>
      <c r="H305" s="4"/>
      <c r="I305" s="4"/>
      <c r="J305" s="4"/>
      <c r="K305" s="4"/>
      <c r="L305" s="4"/>
      <c r="M305" s="4"/>
    </row>
    <row r="306" spans="6:13" x14ac:dyDescent="0.2">
      <c r="F306" s="4"/>
      <c r="G306" s="4"/>
      <c r="H306" s="4"/>
      <c r="I306" s="4"/>
      <c r="J306" s="4"/>
      <c r="K306" s="4"/>
      <c r="L306" s="4"/>
      <c r="M306" s="4"/>
    </row>
    <row r="307" spans="6:13" x14ac:dyDescent="0.2">
      <c r="F307" s="4"/>
      <c r="G307" s="4"/>
      <c r="H307" s="4"/>
      <c r="I307" s="4"/>
      <c r="J307" s="4"/>
      <c r="K307" s="4"/>
      <c r="L307" s="4"/>
      <c r="M307" s="4"/>
    </row>
    <row r="308" spans="6:13" x14ac:dyDescent="0.2">
      <c r="F308" s="4"/>
      <c r="G308" s="4"/>
      <c r="H308" s="4"/>
      <c r="I308" s="4"/>
      <c r="J308" s="4"/>
      <c r="K308" s="4"/>
      <c r="L308" s="4"/>
      <c r="M308" s="4"/>
    </row>
    <row r="309" spans="6:13" x14ac:dyDescent="0.2">
      <c r="F309" s="4"/>
      <c r="G309" s="4"/>
      <c r="H309" s="4"/>
      <c r="I309" s="4"/>
      <c r="J309" s="4"/>
      <c r="K309" s="4"/>
      <c r="L309" s="4"/>
      <c r="M309" s="4"/>
    </row>
    <row r="310" spans="6:13" x14ac:dyDescent="0.2">
      <c r="F310" s="4"/>
      <c r="G310" s="4"/>
      <c r="H310" s="4"/>
      <c r="I310" s="4"/>
      <c r="J310" s="4"/>
      <c r="K310" s="4"/>
      <c r="L310" s="4"/>
      <c r="M310" s="4"/>
    </row>
    <row r="311" spans="6:13" x14ac:dyDescent="0.2">
      <c r="F311" s="4"/>
      <c r="G311" s="4"/>
      <c r="H311" s="4"/>
      <c r="I311" s="4"/>
      <c r="J311" s="4"/>
      <c r="K311" s="4"/>
      <c r="L311" s="4"/>
      <c r="M311" s="4"/>
    </row>
    <row r="312" spans="6:13" x14ac:dyDescent="0.2">
      <c r="F312" s="4"/>
      <c r="G312" s="4"/>
      <c r="H312" s="4"/>
      <c r="I312" s="4"/>
      <c r="J312" s="4"/>
      <c r="K312" s="4"/>
      <c r="L312" s="4"/>
      <c r="M312" s="4"/>
    </row>
    <row r="313" spans="6:13" x14ac:dyDescent="0.2">
      <c r="F313" s="4"/>
      <c r="G313" s="4"/>
      <c r="H313" s="4"/>
      <c r="I313" s="4"/>
      <c r="J313" s="4"/>
      <c r="K313" s="4"/>
      <c r="L313" s="4"/>
      <c r="M313" s="4"/>
    </row>
    <row r="314" spans="6:13" x14ac:dyDescent="0.2">
      <c r="F314" s="4"/>
      <c r="G314" s="4"/>
      <c r="H314" s="4"/>
      <c r="I314" s="4"/>
      <c r="J314" s="4"/>
      <c r="K314" s="4"/>
      <c r="L314" s="4"/>
      <c r="M314" s="4"/>
    </row>
    <row r="315" spans="6:13" x14ac:dyDescent="0.2">
      <c r="F315" s="4"/>
      <c r="G315" s="4"/>
      <c r="H315" s="4"/>
      <c r="I315" s="4"/>
      <c r="J315" s="4"/>
      <c r="K315" s="4"/>
      <c r="L315" s="4"/>
      <c r="M315" s="4"/>
    </row>
    <row r="316" spans="6:13" x14ac:dyDescent="0.2">
      <c r="F316" s="4"/>
      <c r="G316" s="4"/>
      <c r="H316" s="4"/>
      <c r="I316" s="4"/>
      <c r="J316" s="4"/>
      <c r="K316" s="4"/>
      <c r="L316" s="4"/>
      <c r="M316" s="4"/>
    </row>
    <row r="317" spans="6:13" x14ac:dyDescent="0.2">
      <c r="F317" s="4"/>
      <c r="G317" s="4"/>
      <c r="H317" s="4"/>
      <c r="I317" s="4"/>
      <c r="J317" s="4"/>
      <c r="K317" s="4"/>
      <c r="L317" s="4"/>
      <c r="M317" s="4"/>
    </row>
    <row r="318" spans="6:13" x14ac:dyDescent="0.2">
      <c r="F318" s="4"/>
      <c r="G318" s="4"/>
      <c r="H318" s="4"/>
      <c r="I318" s="4"/>
      <c r="J318" s="4"/>
      <c r="K318" s="4"/>
      <c r="L318" s="4"/>
      <c r="M318" s="4"/>
    </row>
    <row r="319" spans="6:13" x14ac:dyDescent="0.2">
      <c r="F319" s="4"/>
      <c r="G319" s="4"/>
      <c r="H319" s="4"/>
      <c r="I319" s="4"/>
      <c r="J319" s="4"/>
      <c r="K319" s="4"/>
      <c r="L319" s="4"/>
      <c r="M319" s="4"/>
    </row>
    <row r="320" spans="6:13" x14ac:dyDescent="0.2">
      <c r="F320" s="4"/>
      <c r="G320" s="4"/>
      <c r="H320" s="4"/>
      <c r="I320" s="4"/>
      <c r="J320" s="4"/>
      <c r="K320" s="4"/>
      <c r="L320" s="4"/>
      <c r="M320" s="4"/>
    </row>
    <row r="321" spans="6:13" x14ac:dyDescent="0.2">
      <c r="F321" s="4"/>
      <c r="G321" s="4"/>
      <c r="H321" s="4"/>
      <c r="I321" s="4"/>
      <c r="J321" s="4"/>
      <c r="K321" s="4"/>
      <c r="L321" s="4"/>
      <c r="M321" s="4"/>
    </row>
    <row r="322" spans="6:13" x14ac:dyDescent="0.2">
      <c r="F322" s="4"/>
      <c r="G322" s="4"/>
      <c r="H322" s="4"/>
      <c r="I322" s="4"/>
      <c r="J322" s="4"/>
      <c r="K322" s="4"/>
      <c r="L322" s="4"/>
      <c r="M322" s="4"/>
    </row>
    <row r="323" spans="6:13" x14ac:dyDescent="0.2">
      <c r="F323" s="4"/>
      <c r="G323" s="4"/>
      <c r="H323" s="4"/>
      <c r="I323" s="4"/>
      <c r="J323" s="4"/>
      <c r="K323" s="4"/>
      <c r="L323" s="4"/>
      <c r="M323" s="4"/>
    </row>
    <row r="324" spans="6:13" x14ac:dyDescent="0.2">
      <c r="F324" s="4"/>
      <c r="G324" s="4"/>
      <c r="H324" s="4"/>
      <c r="I324" s="4"/>
      <c r="J324" s="4"/>
      <c r="K324" s="4"/>
      <c r="L324" s="4"/>
      <c r="M324" s="4"/>
    </row>
    <row r="325" spans="6:13" x14ac:dyDescent="0.2">
      <c r="F325" s="4"/>
      <c r="G325" s="4"/>
      <c r="H325" s="4"/>
      <c r="I325" s="4"/>
      <c r="J325" s="4"/>
      <c r="K325" s="4"/>
      <c r="L325" s="4"/>
      <c r="M325" s="4"/>
    </row>
    <row r="326" spans="6:13" x14ac:dyDescent="0.2">
      <c r="F326" s="4"/>
      <c r="G326" s="4"/>
      <c r="H326" s="4"/>
      <c r="I326" s="4"/>
      <c r="J326" s="4"/>
      <c r="K326" s="4"/>
      <c r="L326" s="4"/>
      <c r="M326" s="4"/>
    </row>
    <row r="327" spans="6:13" x14ac:dyDescent="0.2">
      <c r="F327" s="4"/>
      <c r="G327" s="4"/>
      <c r="H327" s="4"/>
      <c r="I327" s="4"/>
      <c r="J327" s="4"/>
      <c r="K327" s="4"/>
      <c r="L327" s="4"/>
      <c r="M327" s="4"/>
    </row>
    <row r="328" spans="6:13" x14ac:dyDescent="0.2">
      <c r="F328" s="4"/>
      <c r="G328" s="4"/>
      <c r="H328" s="4"/>
      <c r="I328" s="4"/>
      <c r="J328" s="4"/>
      <c r="K328" s="4"/>
      <c r="L328" s="4"/>
      <c r="M328" s="4"/>
    </row>
    <row r="329" spans="6:13" x14ac:dyDescent="0.2">
      <c r="F329" s="4"/>
      <c r="G329" s="4"/>
      <c r="H329" s="4"/>
      <c r="I329" s="4"/>
      <c r="J329" s="4"/>
      <c r="K329" s="4"/>
      <c r="L329" s="4"/>
      <c r="M329" s="4"/>
    </row>
    <row r="330" spans="6:13" x14ac:dyDescent="0.2">
      <c r="F330" s="4"/>
      <c r="G330" s="4"/>
      <c r="H330" s="4"/>
      <c r="I330" s="4"/>
      <c r="J330" s="4"/>
      <c r="K330" s="4"/>
      <c r="L330" s="4"/>
      <c r="M330" s="4"/>
    </row>
    <row r="331" spans="6:13" x14ac:dyDescent="0.2">
      <c r="F331" s="4"/>
      <c r="G331" s="4"/>
      <c r="H331" s="4"/>
      <c r="I331" s="4"/>
      <c r="J331" s="4"/>
      <c r="K331" s="4"/>
      <c r="L331" s="4"/>
      <c r="M331" s="4"/>
    </row>
    <row r="332" spans="6:13" x14ac:dyDescent="0.2">
      <c r="F332" s="4"/>
      <c r="G332" s="4"/>
      <c r="H332" s="4"/>
      <c r="I332" s="4"/>
      <c r="J332" s="4"/>
      <c r="K332" s="4"/>
      <c r="L332" s="4"/>
      <c r="M332" s="4"/>
    </row>
    <row r="333" spans="6:13" x14ac:dyDescent="0.2">
      <c r="F333" s="4"/>
      <c r="G333" s="4"/>
      <c r="H333" s="4"/>
      <c r="I333" s="4"/>
      <c r="J333" s="4"/>
      <c r="K333" s="4"/>
      <c r="L333" s="4"/>
      <c r="M333" s="4"/>
    </row>
    <row r="334" spans="6:13" x14ac:dyDescent="0.2">
      <c r="F334" s="4"/>
      <c r="G334" s="4"/>
      <c r="H334" s="4"/>
      <c r="I334" s="4"/>
      <c r="J334" s="4"/>
      <c r="K334" s="4"/>
      <c r="L334" s="4"/>
      <c r="M334" s="4"/>
    </row>
    <row r="335" spans="6:13" x14ac:dyDescent="0.2">
      <c r="F335" s="4"/>
      <c r="G335" s="4"/>
      <c r="H335" s="4"/>
      <c r="I335" s="4"/>
      <c r="J335" s="4"/>
      <c r="K335" s="4"/>
      <c r="L335" s="4"/>
      <c r="M335" s="4"/>
    </row>
    <row r="336" spans="6:13" x14ac:dyDescent="0.2">
      <c r="F336" s="4"/>
      <c r="G336" s="4"/>
      <c r="H336" s="4"/>
      <c r="I336" s="4"/>
      <c r="J336" s="4"/>
      <c r="K336" s="4"/>
      <c r="L336" s="4"/>
      <c r="M336" s="4"/>
    </row>
    <row r="337" spans="6:13" x14ac:dyDescent="0.2">
      <c r="F337" s="4"/>
      <c r="G337" s="4"/>
      <c r="H337" s="4"/>
      <c r="I337" s="4"/>
      <c r="J337" s="4"/>
      <c r="K337" s="4"/>
      <c r="L337" s="4"/>
      <c r="M337" s="4"/>
    </row>
    <row r="338" spans="6:13" x14ac:dyDescent="0.2">
      <c r="F338" s="4"/>
      <c r="G338" s="4"/>
      <c r="H338" s="4"/>
      <c r="I338" s="4"/>
      <c r="J338" s="4"/>
      <c r="K338" s="4"/>
      <c r="L338" s="4"/>
      <c r="M338" s="4"/>
    </row>
    <row r="339" spans="6:13" x14ac:dyDescent="0.2">
      <c r="F339" s="4"/>
      <c r="G339" s="4"/>
      <c r="H339" s="4"/>
      <c r="I339" s="4"/>
      <c r="J339" s="4"/>
      <c r="K339" s="4"/>
      <c r="L339" s="4"/>
      <c r="M339" s="4"/>
    </row>
    <row r="340" spans="6:13" x14ac:dyDescent="0.2">
      <c r="F340" s="4"/>
      <c r="G340" s="4"/>
      <c r="H340" s="4"/>
      <c r="I340" s="4"/>
      <c r="J340" s="4"/>
      <c r="K340" s="4"/>
      <c r="L340" s="4"/>
      <c r="M340" s="4"/>
    </row>
    <row r="341" spans="6:13" x14ac:dyDescent="0.2">
      <c r="F341" s="4"/>
      <c r="G341" s="4"/>
      <c r="H341" s="4"/>
      <c r="I341" s="4"/>
      <c r="J341" s="4"/>
      <c r="K341" s="4"/>
      <c r="L341" s="4"/>
      <c r="M341" s="4"/>
    </row>
    <row r="342" spans="6:13" x14ac:dyDescent="0.2">
      <c r="F342" s="4"/>
      <c r="G342" s="4"/>
      <c r="H342" s="4"/>
      <c r="I342" s="4"/>
      <c r="J342" s="4"/>
      <c r="K342" s="4"/>
      <c r="L342" s="4"/>
      <c r="M342" s="4"/>
    </row>
    <row r="343" spans="6:13" x14ac:dyDescent="0.2">
      <c r="F343" s="4"/>
      <c r="G343" s="4"/>
      <c r="H343" s="4"/>
      <c r="I343" s="4"/>
      <c r="J343" s="4"/>
      <c r="K343" s="4"/>
      <c r="L343" s="4"/>
      <c r="M343" s="4"/>
    </row>
    <row r="344" spans="6:13" x14ac:dyDescent="0.2">
      <c r="F344" s="4"/>
      <c r="G344" s="4"/>
      <c r="H344" s="4"/>
      <c r="I344" s="4"/>
      <c r="J344" s="4"/>
      <c r="K344" s="4"/>
      <c r="L344" s="4"/>
      <c r="M344" s="4"/>
    </row>
    <row r="345" spans="6:13" x14ac:dyDescent="0.2">
      <c r="F345" s="4"/>
      <c r="G345" s="4"/>
      <c r="H345" s="4"/>
      <c r="I345" s="4"/>
      <c r="J345" s="4"/>
      <c r="K345" s="4"/>
      <c r="L345" s="4"/>
      <c r="M345" s="4"/>
    </row>
    <row r="346" spans="6:13" x14ac:dyDescent="0.2">
      <c r="F346" s="4"/>
      <c r="G346" s="4"/>
      <c r="H346" s="4"/>
      <c r="I346" s="4"/>
      <c r="J346" s="4"/>
      <c r="K346" s="4"/>
      <c r="L346" s="4"/>
      <c r="M346" s="4"/>
    </row>
    <row r="347" spans="6:13" x14ac:dyDescent="0.2">
      <c r="F347" s="4"/>
      <c r="G347" s="4"/>
      <c r="H347" s="4"/>
      <c r="I347" s="4"/>
      <c r="J347" s="4"/>
      <c r="K347" s="4"/>
      <c r="L347" s="4"/>
      <c r="M347" s="4"/>
    </row>
    <row r="348" spans="6:13" x14ac:dyDescent="0.2">
      <c r="F348" s="4"/>
      <c r="G348" s="4"/>
      <c r="H348" s="4"/>
      <c r="I348" s="4"/>
      <c r="J348" s="4"/>
      <c r="K348" s="4"/>
      <c r="L348" s="4"/>
      <c r="M348" s="4"/>
    </row>
    <row r="349" spans="6:13" x14ac:dyDescent="0.2">
      <c r="F349" s="4"/>
      <c r="G349" s="4"/>
      <c r="H349" s="4"/>
      <c r="I349" s="4"/>
      <c r="J349" s="4"/>
      <c r="K349" s="4"/>
      <c r="L349" s="4"/>
      <c r="M349" s="4"/>
    </row>
    <row r="350" spans="6:13" x14ac:dyDescent="0.2">
      <c r="F350" s="4"/>
      <c r="G350" s="4"/>
      <c r="H350" s="4"/>
      <c r="I350" s="4"/>
      <c r="J350" s="4"/>
      <c r="K350" s="4"/>
      <c r="L350" s="4"/>
      <c r="M350" s="4"/>
    </row>
    <row r="351" spans="6:13" x14ac:dyDescent="0.2">
      <c r="F351" s="4"/>
      <c r="G351" s="4"/>
      <c r="H351" s="4"/>
      <c r="I351" s="4"/>
      <c r="J351" s="4"/>
      <c r="K351" s="4"/>
      <c r="L351" s="4"/>
      <c r="M351" s="4"/>
    </row>
    <row r="352" spans="6:13" x14ac:dyDescent="0.2">
      <c r="F352" s="4"/>
      <c r="G352" s="4"/>
      <c r="H352" s="4"/>
      <c r="I352" s="4"/>
      <c r="J352" s="4"/>
      <c r="K352" s="4"/>
      <c r="L352" s="4"/>
      <c r="M352" s="4"/>
    </row>
    <row r="353" spans="6:13" x14ac:dyDescent="0.2">
      <c r="F353" s="4"/>
      <c r="G353" s="4"/>
      <c r="H353" s="4"/>
      <c r="I353" s="4"/>
      <c r="J353" s="4"/>
      <c r="K353" s="4"/>
      <c r="L353" s="4"/>
      <c r="M353" s="4"/>
    </row>
    <row r="354" spans="6:13" x14ac:dyDescent="0.2">
      <c r="F354" s="4"/>
      <c r="G354" s="4"/>
      <c r="H354" s="4"/>
      <c r="I354" s="4"/>
      <c r="J354" s="4"/>
      <c r="K354" s="4"/>
      <c r="L354" s="4"/>
      <c r="M354" s="4"/>
    </row>
    <row r="355" spans="6:13" x14ac:dyDescent="0.2">
      <c r="F355" s="4"/>
      <c r="G355" s="4"/>
      <c r="H355" s="4"/>
      <c r="I355" s="4"/>
      <c r="J355" s="4"/>
      <c r="K355" s="4"/>
      <c r="L355" s="4"/>
      <c r="M355" s="4"/>
    </row>
    <row r="356" spans="6:13" x14ac:dyDescent="0.2">
      <c r="F356" s="4"/>
      <c r="G356" s="4"/>
      <c r="H356" s="4"/>
      <c r="I356" s="4"/>
      <c r="J356" s="4"/>
      <c r="K356" s="4"/>
      <c r="L356" s="4"/>
      <c r="M356" s="4"/>
    </row>
    <row r="357" spans="6:13" x14ac:dyDescent="0.2">
      <c r="F357" s="4"/>
      <c r="G357" s="4"/>
      <c r="H357" s="4"/>
      <c r="I357" s="4"/>
      <c r="J357" s="4"/>
      <c r="K357" s="4"/>
      <c r="L357" s="4"/>
      <c r="M357" s="4"/>
    </row>
    <row r="358" spans="6:13" x14ac:dyDescent="0.2">
      <c r="F358" s="4"/>
      <c r="G358" s="4"/>
      <c r="H358" s="4"/>
      <c r="I358" s="4"/>
      <c r="J358" s="4"/>
      <c r="K358" s="4"/>
      <c r="L358" s="4"/>
      <c r="M358" s="4"/>
    </row>
    <row r="359" spans="6:13" x14ac:dyDescent="0.2">
      <c r="F359" s="4"/>
      <c r="G359" s="4"/>
      <c r="H359" s="4"/>
      <c r="I359" s="4"/>
      <c r="J359" s="4"/>
      <c r="K359" s="4"/>
      <c r="L359" s="4"/>
      <c r="M359" s="4"/>
    </row>
    <row r="360" spans="6:13" x14ac:dyDescent="0.2">
      <c r="F360" s="4"/>
      <c r="G360" s="4"/>
      <c r="H360" s="4"/>
      <c r="I360" s="4"/>
      <c r="J360" s="4"/>
      <c r="K360" s="4"/>
      <c r="L360" s="4"/>
      <c r="M360" s="4"/>
    </row>
    <row r="361" spans="6:13" x14ac:dyDescent="0.2">
      <c r="F361" s="4"/>
      <c r="G361" s="4"/>
      <c r="H361" s="4"/>
      <c r="I361" s="4"/>
      <c r="J361" s="4"/>
      <c r="K361" s="4"/>
      <c r="L361" s="4"/>
      <c r="M361" s="4"/>
    </row>
    <row r="362" spans="6:13" x14ac:dyDescent="0.2">
      <c r="F362" s="4"/>
      <c r="G362" s="4"/>
      <c r="H362" s="4"/>
      <c r="I362" s="4"/>
      <c r="J362" s="4"/>
      <c r="K362" s="4"/>
      <c r="L362" s="4"/>
      <c r="M362" s="4"/>
    </row>
    <row r="363" spans="6:13" x14ac:dyDescent="0.2">
      <c r="F363" s="4"/>
      <c r="G363" s="4"/>
      <c r="H363" s="4"/>
      <c r="I363" s="4"/>
      <c r="J363" s="4"/>
      <c r="K363" s="4"/>
      <c r="L363" s="4"/>
      <c r="M363" s="4"/>
    </row>
    <row r="364" spans="6:13" x14ac:dyDescent="0.2">
      <c r="F364" s="4"/>
      <c r="G364" s="4"/>
      <c r="H364" s="4"/>
      <c r="I364" s="4"/>
      <c r="J364" s="4"/>
      <c r="K364" s="4"/>
      <c r="L364" s="4"/>
      <c r="M364" s="4"/>
    </row>
    <row r="365" spans="6:13" x14ac:dyDescent="0.2">
      <c r="F365" s="4"/>
      <c r="G365" s="4"/>
      <c r="H365" s="4"/>
      <c r="I365" s="4"/>
      <c r="J365" s="4"/>
      <c r="K365" s="4"/>
      <c r="L365" s="4"/>
      <c r="M365" s="4"/>
    </row>
    <row r="366" spans="6:13" x14ac:dyDescent="0.2">
      <c r="F366" s="4"/>
      <c r="G366" s="4"/>
      <c r="H366" s="4"/>
      <c r="I366" s="4"/>
      <c r="J366" s="4"/>
      <c r="K366" s="4"/>
      <c r="L366" s="4"/>
      <c r="M366" s="4"/>
    </row>
    <row r="367" spans="6:13" x14ac:dyDescent="0.2">
      <c r="F367" s="4"/>
      <c r="G367" s="4"/>
      <c r="H367" s="4"/>
      <c r="I367" s="4"/>
      <c r="J367" s="4"/>
      <c r="K367" s="4"/>
      <c r="L367" s="4"/>
      <c r="M367" s="4"/>
    </row>
    <row r="368" spans="6:13" x14ac:dyDescent="0.2">
      <c r="F368" s="4"/>
      <c r="G368" s="4"/>
      <c r="H368" s="4"/>
      <c r="I368" s="4"/>
      <c r="J368" s="4"/>
      <c r="K368" s="4"/>
      <c r="L368" s="4"/>
      <c r="M368" s="4"/>
    </row>
    <row r="369" spans="6:13" x14ac:dyDescent="0.2">
      <c r="F369" s="4"/>
      <c r="G369" s="4"/>
      <c r="H369" s="4"/>
      <c r="I369" s="4"/>
      <c r="J369" s="4"/>
      <c r="K369" s="4"/>
      <c r="L369" s="4"/>
      <c r="M369" s="4"/>
    </row>
    <row r="370" spans="6:13" x14ac:dyDescent="0.2">
      <c r="F370" s="4"/>
      <c r="G370" s="4"/>
      <c r="H370" s="4"/>
      <c r="I370" s="4"/>
      <c r="J370" s="4"/>
      <c r="K370" s="4"/>
      <c r="L370" s="4"/>
      <c r="M370" s="4"/>
    </row>
    <row r="371" spans="6:13" x14ac:dyDescent="0.2">
      <c r="F371" s="4"/>
      <c r="G371" s="4"/>
      <c r="H371" s="4"/>
      <c r="I371" s="4"/>
      <c r="J371" s="4"/>
      <c r="K371" s="4"/>
      <c r="L371" s="4"/>
      <c r="M371" s="4"/>
    </row>
    <row r="372" spans="6:13" x14ac:dyDescent="0.2">
      <c r="F372" s="4"/>
      <c r="G372" s="4"/>
      <c r="H372" s="4"/>
      <c r="I372" s="4"/>
      <c r="J372" s="4"/>
      <c r="K372" s="4"/>
      <c r="L372" s="4"/>
      <c r="M372" s="4"/>
    </row>
    <row r="373" spans="6:13" x14ac:dyDescent="0.2">
      <c r="F373" s="4"/>
      <c r="G373" s="4"/>
      <c r="H373" s="4"/>
      <c r="I373" s="4"/>
      <c r="J373" s="4"/>
      <c r="K373" s="4"/>
      <c r="L373" s="4"/>
      <c r="M373" s="4"/>
    </row>
    <row r="374" spans="6:13" x14ac:dyDescent="0.2">
      <c r="F374" s="4"/>
      <c r="G374" s="4"/>
      <c r="H374" s="4"/>
      <c r="I374" s="4"/>
      <c r="J374" s="4"/>
      <c r="K374" s="4"/>
      <c r="L374" s="4"/>
      <c r="M374" s="4"/>
    </row>
    <row r="375" spans="6:13" x14ac:dyDescent="0.2">
      <c r="F375" s="4"/>
      <c r="G375" s="4"/>
      <c r="H375" s="4"/>
      <c r="I375" s="4"/>
      <c r="J375" s="4"/>
      <c r="K375" s="4"/>
      <c r="L375" s="4"/>
      <c r="M375" s="4"/>
    </row>
    <row r="376" spans="6:13" x14ac:dyDescent="0.2">
      <c r="F376" s="4"/>
      <c r="G376" s="4"/>
      <c r="H376" s="4"/>
      <c r="I376" s="4"/>
      <c r="J376" s="4"/>
      <c r="K376" s="4"/>
      <c r="L376" s="4"/>
      <c r="M376" s="4"/>
    </row>
    <row r="377" spans="6:13" x14ac:dyDescent="0.2">
      <c r="F377" s="4"/>
      <c r="G377" s="4"/>
      <c r="H377" s="4"/>
      <c r="I377" s="4"/>
      <c r="J377" s="4"/>
      <c r="K377" s="4"/>
      <c r="L377" s="4"/>
      <c r="M377" s="4"/>
    </row>
    <row r="378" spans="6:13" x14ac:dyDescent="0.2">
      <c r="F378" s="4"/>
      <c r="G378" s="4"/>
      <c r="H378" s="4"/>
      <c r="I378" s="4"/>
      <c r="J378" s="4"/>
      <c r="K378" s="4"/>
      <c r="L378" s="4"/>
      <c r="M378" s="4"/>
    </row>
    <row r="379" spans="6:13" x14ac:dyDescent="0.2">
      <c r="F379" s="4"/>
      <c r="G379" s="4"/>
      <c r="H379" s="4"/>
      <c r="I379" s="4"/>
      <c r="J379" s="4"/>
      <c r="K379" s="4"/>
      <c r="L379" s="4"/>
      <c r="M379" s="4"/>
    </row>
    <row r="380" spans="6:13" x14ac:dyDescent="0.2">
      <c r="F380" s="4"/>
      <c r="G380" s="4"/>
      <c r="H380" s="4"/>
      <c r="I380" s="4"/>
      <c r="J380" s="4"/>
      <c r="K380" s="4"/>
      <c r="L380" s="4"/>
      <c r="M380" s="4"/>
    </row>
    <row r="381" spans="6:13" x14ac:dyDescent="0.2">
      <c r="F381" s="4"/>
      <c r="G381" s="4"/>
      <c r="H381" s="4"/>
      <c r="I381" s="4"/>
      <c r="J381" s="4"/>
      <c r="K381" s="4"/>
      <c r="L381" s="4"/>
      <c r="M381" s="4"/>
    </row>
    <row r="382" spans="6:13" x14ac:dyDescent="0.2">
      <c r="F382" s="4"/>
      <c r="G382" s="4"/>
      <c r="H382" s="4"/>
      <c r="I382" s="4"/>
      <c r="J382" s="4"/>
      <c r="K382" s="4"/>
      <c r="L382" s="4"/>
      <c r="M382" s="4"/>
    </row>
    <row r="383" spans="6:13" x14ac:dyDescent="0.2">
      <c r="F383" s="4"/>
      <c r="G383" s="4"/>
      <c r="H383" s="4"/>
      <c r="I383" s="4"/>
      <c r="J383" s="4"/>
      <c r="K383" s="4"/>
      <c r="L383" s="4"/>
      <c r="M383" s="4"/>
    </row>
    <row r="384" spans="6:13" x14ac:dyDescent="0.2">
      <c r="F384" s="4"/>
      <c r="G384" s="4"/>
      <c r="H384" s="4"/>
      <c r="I384" s="4"/>
      <c r="J384" s="4"/>
      <c r="K384" s="4"/>
      <c r="L384" s="4"/>
      <c r="M384" s="4"/>
    </row>
    <row r="385" spans="6:13" x14ac:dyDescent="0.2">
      <c r="F385" s="4"/>
      <c r="G385" s="4"/>
      <c r="H385" s="4"/>
      <c r="I385" s="4"/>
      <c r="J385" s="4"/>
      <c r="K385" s="4"/>
      <c r="L385" s="4"/>
      <c r="M385" s="4"/>
    </row>
    <row r="386" spans="6:13" x14ac:dyDescent="0.2">
      <c r="F386" s="4"/>
      <c r="G386" s="4"/>
      <c r="H386" s="4"/>
      <c r="I386" s="4"/>
      <c r="J386" s="4"/>
      <c r="K386" s="4"/>
      <c r="L386" s="4"/>
      <c r="M386" s="4"/>
    </row>
    <row r="387" spans="6:13" x14ac:dyDescent="0.2">
      <c r="F387" s="4"/>
      <c r="G387" s="4"/>
      <c r="H387" s="4"/>
      <c r="I387" s="4"/>
      <c r="J387" s="4"/>
      <c r="K387" s="4"/>
      <c r="L387" s="4"/>
      <c r="M387" s="4"/>
    </row>
    <row r="388" spans="6:13" x14ac:dyDescent="0.2">
      <c r="F388" s="4"/>
      <c r="G388" s="4"/>
      <c r="H388" s="4"/>
      <c r="I388" s="4"/>
      <c r="J388" s="4"/>
      <c r="K388" s="4"/>
      <c r="L388" s="4"/>
      <c r="M388" s="4"/>
    </row>
    <row r="389" spans="6:13" x14ac:dyDescent="0.2">
      <c r="F389" s="4"/>
      <c r="G389" s="4"/>
      <c r="H389" s="4"/>
      <c r="I389" s="4"/>
      <c r="J389" s="4"/>
      <c r="K389" s="4"/>
      <c r="L389" s="4"/>
      <c r="M389" s="4"/>
    </row>
    <row r="390" spans="6:13" x14ac:dyDescent="0.2">
      <c r="F390" s="4"/>
      <c r="G390" s="4"/>
      <c r="H390" s="4"/>
      <c r="I390" s="4"/>
      <c r="J390" s="4"/>
      <c r="K390" s="4"/>
      <c r="L390" s="4"/>
      <c r="M390" s="4"/>
    </row>
    <row r="391" spans="6:13" x14ac:dyDescent="0.2">
      <c r="F391" s="4"/>
      <c r="G391" s="4"/>
      <c r="H391" s="4"/>
      <c r="I391" s="4"/>
      <c r="J391" s="4"/>
      <c r="K391" s="4"/>
      <c r="L391" s="4"/>
      <c r="M391" s="4"/>
    </row>
    <row r="392" spans="6:13" x14ac:dyDescent="0.2">
      <c r="F392" s="4"/>
      <c r="G392" s="4"/>
      <c r="H392" s="4"/>
      <c r="I392" s="4"/>
      <c r="J392" s="4"/>
      <c r="K392" s="4"/>
      <c r="L392" s="4"/>
      <c r="M392" s="4"/>
    </row>
    <row r="393" spans="6:13" x14ac:dyDescent="0.2">
      <c r="F393" s="4"/>
      <c r="G393" s="4"/>
      <c r="H393" s="4"/>
      <c r="I393" s="4"/>
      <c r="J393" s="4"/>
      <c r="K393" s="4"/>
      <c r="L393" s="4"/>
      <c r="M393" s="4"/>
    </row>
    <row r="394" spans="6:13" x14ac:dyDescent="0.2">
      <c r="F394" s="4"/>
      <c r="G394" s="4"/>
      <c r="H394" s="4"/>
      <c r="I394" s="4"/>
      <c r="J394" s="4"/>
      <c r="K394" s="4"/>
      <c r="L394" s="4"/>
      <c r="M394" s="4"/>
    </row>
    <row r="395" spans="6:13" x14ac:dyDescent="0.2">
      <c r="F395" s="4"/>
      <c r="G395" s="4"/>
      <c r="H395" s="4"/>
      <c r="I395" s="4"/>
      <c r="J395" s="4"/>
      <c r="K395" s="4"/>
      <c r="L395" s="4"/>
      <c r="M395" s="4"/>
    </row>
    <row r="396" spans="6:13" x14ac:dyDescent="0.2">
      <c r="F396" s="4"/>
      <c r="G396" s="4"/>
      <c r="H396" s="4"/>
      <c r="I396" s="4"/>
      <c r="J396" s="4"/>
      <c r="K396" s="4"/>
      <c r="L396" s="4"/>
      <c r="M396" s="4"/>
    </row>
    <row r="397" spans="6:13" x14ac:dyDescent="0.2">
      <c r="F397" s="4"/>
      <c r="G397" s="4"/>
      <c r="H397" s="4"/>
      <c r="I397" s="4"/>
      <c r="J397" s="4"/>
      <c r="K397" s="4"/>
      <c r="L397" s="4"/>
      <c r="M397" s="4"/>
    </row>
    <row r="398" spans="6:13" x14ac:dyDescent="0.2">
      <c r="F398" s="4"/>
      <c r="G398" s="4"/>
      <c r="H398" s="4"/>
      <c r="I398" s="4"/>
      <c r="J398" s="4"/>
      <c r="K398" s="4"/>
      <c r="L398" s="4"/>
      <c r="M398" s="4"/>
    </row>
    <row r="399" spans="6:13" x14ac:dyDescent="0.2">
      <c r="F399" s="4"/>
      <c r="G399" s="4"/>
      <c r="H399" s="4"/>
      <c r="I399" s="4"/>
      <c r="J399" s="4"/>
      <c r="K399" s="4"/>
      <c r="L399" s="4"/>
      <c r="M399" s="4"/>
    </row>
    <row r="400" spans="6:13" x14ac:dyDescent="0.2">
      <c r="F400" s="4"/>
      <c r="G400" s="4"/>
      <c r="H400" s="4"/>
      <c r="I400" s="4"/>
      <c r="J400" s="4"/>
      <c r="K400" s="4"/>
      <c r="L400" s="4"/>
      <c r="M400" s="4"/>
    </row>
    <row r="401" spans="6:13" x14ac:dyDescent="0.2">
      <c r="F401" s="4"/>
      <c r="G401" s="4"/>
      <c r="H401" s="4"/>
      <c r="I401" s="4"/>
      <c r="J401" s="4"/>
      <c r="K401" s="4"/>
      <c r="L401" s="4"/>
      <c r="M401" s="4"/>
    </row>
    <row r="402" spans="6:13" x14ac:dyDescent="0.2">
      <c r="F402" s="4"/>
      <c r="G402" s="4"/>
      <c r="H402" s="4"/>
      <c r="I402" s="4"/>
      <c r="J402" s="4"/>
      <c r="K402" s="4"/>
      <c r="L402" s="4"/>
      <c r="M402" s="4"/>
    </row>
    <row r="403" spans="6:13" x14ac:dyDescent="0.2">
      <c r="F403" s="4"/>
      <c r="G403" s="4"/>
      <c r="H403" s="4"/>
      <c r="I403" s="4"/>
      <c r="J403" s="4"/>
      <c r="K403" s="4"/>
      <c r="L403" s="4"/>
      <c r="M403" s="4"/>
    </row>
    <row r="404" spans="6:13" x14ac:dyDescent="0.2">
      <c r="F404" s="4"/>
      <c r="G404" s="4"/>
      <c r="H404" s="4"/>
      <c r="I404" s="4"/>
      <c r="J404" s="4"/>
      <c r="K404" s="4"/>
      <c r="L404" s="4"/>
      <c r="M404" s="4"/>
    </row>
    <row r="405" spans="6:13" x14ac:dyDescent="0.2">
      <c r="F405" s="4"/>
      <c r="G405" s="4"/>
      <c r="H405" s="4"/>
      <c r="I405" s="4"/>
      <c r="J405" s="4"/>
      <c r="K405" s="4"/>
      <c r="L405" s="4"/>
      <c r="M405" s="4"/>
    </row>
    <row r="406" spans="6:13" x14ac:dyDescent="0.2">
      <c r="F406" s="4"/>
      <c r="G406" s="4"/>
      <c r="H406" s="4"/>
      <c r="I406" s="4"/>
      <c r="J406" s="4"/>
      <c r="K406" s="4"/>
      <c r="L406" s="4"/>
      <c r="M406" s="4"/>
    </row>
    <row r="407" spans="6:13" x14ac:dyDescent="0.2">
      <c r="F407" s="4"/>
      <c r="G407" s="4"/>
      <c r="H407" s="4"/>
      <c r="I407" s="4"/>
      <c r="J407" s="4"/>
      <c r="K407" s="4"/>
      <c r="L407" s="4"/>
      <c r="M407" s="4"/>
    </row>
    <row r="408" spans="6:13" x14ac:dyDescent="0.2">
      <c r="F408" s="4"/>
      <c r="G408" s="4"/>
      <c r="H408" s="4"/>
      <c r="I408" s="4"/>
      <c r="J408" s="4"/>
      <c r="K408" s="4"/>
      <c r="L408" s="4"/>
      <c r="M408" s="4"/>
    </row>
    <row r="409" spans="6:13" x14ac:dyDescent="0.2">
      <c r="F409" s="4"/>
      <c r="G409" s="4"/>
      <c r="H409" s="4"/>
      <c r="I409" s="4"/>
      <c r="J409" s="4"/>
      <c r="K409" s="4"/>
      <c r="L409" s="4"/>
      <c r="M409" s="4"/>
    </row>
    <row r="410" spans="6:13" x14ac:dyDescent="0.2">
      <c r="F410" s="4"/>
      <c r="G410" s="4"/>
      <c r="H410" s="4"/>
      <c r="I410" s="4"/>
      <c r="J410" s="4"/>
      <c r="K410" s="4"/>
      <c r="L410" s="4"/>
      <c r="M410" s="4"/>
    </row>
    <row r="411" spans="6:13" x14ac:dyDescent="0.2">
      <c r="F411" s="4"/>
      <c r="G411" s="4"/>
      <c r="H411" s="4"/>
      <c r="I411" s="4"/>
      <c r="J411" s="4"/>
      <c r="K411" s="4"/>
      <c r="L411" s="4"/>
      <c r="M411" s="4"/>
    </row>
    <row r="412" spans="6:13" x14ac:dyDescent="0.2">
      <c r="F412" s="4"/>
      <c r="G412" s="4"/>
      <c r="H412" s="4"/>
      <c r="I412" s="4"/>
      <c r="J412" s="4"/>
      <c r="K412" s="4"/>
      <c r="L412" s="4"/>
      <c r="M412" s="4"/>
    </row>
    <row r="413" spans="6:13" x14ac:dyDescent="0.2">
      <c r="F413" s="4"/>
      <c r="G413" s="4"/>
      <c r="H413" s="4"/>
      <c r="I413" s="4"/>
      <c r="J413" s="4"/>
      <c r="K413" s="4"/>
      <c r="L413" s="4"/>
      <c r="M413" s="4"/>
    </row>
    <row r="414" spans="6:13" x14ac:dyDescent="0.2">
      <c r="F414" s="4"/>
      <c r="G414" s="4"/>
      <c r="H414" s="4"/>
      <c r="I414" s="4"/>
      <c r="J414" s="4"/>
      <c r="K414" s="4"/>
      <c r="L414" s="4"/>
      <c r="M414" s="4"/>
    </row>
    <row r="415" spans="6:13" x14ac:dyDescent="0.2">
      <c r="F415" s="4"/>
      <c r="G415" s="4"/>
      <c r="H415" s="4"/>
      <c r="I415" s="4"/>
      <c r="J415" s="4"/>
      <c r="K415" s="4"/>
      <c r="L415" s="4"/>
      <c r="M415" s="4"/>
    </row>
    <row r="416" spans="6:13" x14ac:dyDescent="0.2">
      <c r="F416" s="4"/>
      <c r="G416" s="4"/>
      <c r="H416" s="4"/>
      <c r="I416" s="4"/>
      <c r="J416" s="4"/>
      <c r="K416" s="4"/>
      <c r="L416" s="4"/>
      <c r="M416" s="4"/>
    </row>
    <row r="417" spans="6:13" x14ac:dyDescent="0.2">
      <c r="F417" s="4"/>
      <c r="G417" s="4"/>
      <c r="H417" s="4"/>
      <c r="I417" s="4"/>
      <c r="J417" s="4"/>
      <c r="K417" s="4"/>
      <c r="L417" s="4"/>
      <c r="M417" s="4"/>
    </row>
    <row r="418" spans="6:13" x14ac:dyDescent="0.2">
      <c r="F418" s="4"/>
      <c r="G418" s="4"/>
      <c r="H418" s="4"/>
      <c r="I418" s="4"/>
      <c r="J418" s="4"/>
      <c r="K418" s="4"/>
      <c r="L418" s="4"/>
      <c r="M418" s="4"/>
    </row>
    <row r="419" spans="6:13" x14ac:dyDescent="0.2">
      <c r="F419" s="4"/>
      <c r="G419" s="4"/>
      <c r="H419" s="4"/>
      <c r="I419" s="4"/>
      <c r="J419" s="4"/>
      <c r="K419" s="4"/>
      <c r="L419" s="4"/>
      <c r="M419" s="4"/>
    </row>
    <row r="420" spans="6:13" x14ac:dyDescent="0.2">
      <c r="F420" s="4"/>
      <c r="G420" s="4"/>
      <c r="H420" s="4"/>
      <c r="I420" s="4"/>
      <c r="J420" s="4"/>
      <c r="K420" s="4"/>
      <c r="L420" s="4"/>
      <c r="M420" s="4"/>
    </row>
    <row r="421" spans="6:13" x14ac:dyDescent="0.2">
      <c r="F421" s="4"/>
      <c r="G421" s="4"/>
      <c r="H421" s="4"/>
      <c r="I421" s="4"/>
      <c r="J421" s="4"/>
      <c r="K421" s="4"/>
      <c r="L421" s="4"/>
      <c r="M421" s="4"/>
    </row>
    <row r="422" spans="6:13" x14ac:dyDescent="0.2">
      <c r="F422" s="4"/>
      <c r="G422" s="4"/>
      <c r="H422" s="4"/>
      <c r="I422" s="4"/>
      <c r="J422" s="4"/>
      <c r="K422" s="4"/>
      <c r="L422" s="4"/>
      <c r="M422" s="4"/>
    </row>
    <row r="423" spans="6:13" x14ac:dyDescent="0.2">
      <c r="F423" s="4"/>
      <c r="G423" s="4"/>
      <c r="H423" s="4"/>
      <c r="I423" s="4"/>
      <c r="J423" s="4"/>
      <c r="K423" s="4"/>
      <c r="L423" s="4"/>
      <c r="M423" s="4"/>
    </row>
    <row r="424" spans="6:13" x14ac:dyDescent="0.2">
      <c r="F424" s="4"/>
      <c r="G424" s="4"/>
      <c r="H424" s="4"/>
      <c r="I424" s="4"/>
      <c r="J424" s="4"/>
      <c r="K424" s="4"/>
      <c r="L424" s="4"/>
      <c r="M424" s="4"/>
    </row>
    <row r="425" spans="6:13" x14ac:dyDescent="0.2">
      <c r="F425" s="4"/>
      <c r="G425" s="4"/>
      <c r="H425" s="4"/>
      <c r="I425" s="4"/>
      <c r="J425" s="4"/>
      <c r="K425" s="4"/>
      <c r="L425" s="4"/>
      <c r="M425" s="4"/>
    </row>
    <row r="426" spans="6:13" x14ac:dyDescent="0.2">
      <c r="F426" s="4"/>
      <c r="G426" s="4"/>
      <c r="H426" s="4"/>
      <c r="I426" s="4"/>
      <c r="J426" s="4"/>
      <c r="K426" s="4"/>
      <c r="L426" s="4"/>
      <c r="M426" s="4"/>
    </row>
    <row r="427" spans="6:13" x14ac:dyDescent="0.2">
      <c r="F427" s="4"/>
      <c r="G427" s="4"/>
      <c r="H427" s="4"/>
      <c r="I427" s="4"/>
      <c r="J427" s="4"/>
      <c r="K427" s="4"/>
      <c r="L427" s="4"/>
      <c r="M427" s="4"/>
    </row>
    <row r="428" spans="6:13" x14ac:dyDescent="0.2">
      <c r="F428" s="4"/>
      <c r="G428" s="4"/>
      <c r="H428" s="4"/>
      <c r="I428" s="4"/>
      <c r="J428" s="4"/>
      <c r="K428" s="4"/>
      <c r="L428" s="4"/>
      <c r="M428" s="4"/>
    </row>
    <row r="429" spans="6:13" x14ac:dyDescent="0.2">
      <c r="F429" s="4"/>
      <c r="G429" s="4"/>
      <c r="H429" s="4"/>
      <c r="I429" s="4"/>
      <c r="J429" s="4"/>
      <c r="K429" s="4"/>
      <c r="L429" s="4"/>
      <c r="M429" s="4"/>
    </row>
    <row r="430" spans="6:13" x14ac:dyDescent="0.2">
      <c r="F430" s="4"/>
      <c r="G430" s="4"/>
      <c r="H430" s="4"/>
      <c r="I430" s="4"/>
      <c r="J430" s="4"/>
      <c r="K430" s="4"/>
      <c r="L430" s="4"/>
      <c r="M430" s="4"/>
    </row>
    <row r="431" spans="6:13" x14ac:dyDescent="0.2">
      <c r="F431" s="4"/>
      <c r="G431" s="4"/>
      <c r="H431" s="4"/>
      <c r="I431" s="4"/>
      <c r="J431" s="4"/>
      <c r="K431" s="4"/>
      <c r="L431" s="4"/>
      <c r="M431" s="4"/>
    </row>
    <row r="432" spans="6:13" x14ac:dyDescent="0.2">
      <c r="F432" s="4"/>
      <c r="G432" s="4"/>
      <c r="H432" s="4"/>
      <c r="I432" s="4"/>
      <c r="J432" s="4"/>
      <c r="K432" s="4"/>
      <c r="L432" s="4"/>
      <c r="M432" s="4"/>
    </row>
    <row r="433" spans="6:13" x14ac:dyDescent="0.2">
      <c r="F433" s="4"/>
      <c r="G433" s="4"/>
      <c r="H433" s="4"/>
      <c r="I433" s="4"/>
      <c r="J433" s="4"/>
      <c r="K433" s="4"/>
      <c r="L433" s="4"/>
      <c r="M433" s="4"/>
    </row>
    <row r="434" spans="6:13" x14ac:dyDescent="0.2">
      <c r="F434" s="4"/>
      <c r="G434" s="4"/>
      <c r="H434" s="4"/>
      <c r="I434" s="4"/>
      <c r="J434" s="4"/>
      <c r="K434" s="4"/>
      <c r="L434" s="4"/>
      <c r="M434" s="4"/>
    </row>
    <row r="435" spans="6:13" x14ac:dyDescent="0.2">
      <c r="F435" s="4"/>
      <c r="G435" s="4"/>
      <c r="H435" s="4"/>
      <c r="I435" s="4"/>
      <c r="J435" s="4"/>
      <c r="K435" s="4"/>
      <c r="L435" s="4"/>
      <c r="M435" s="4"/>
    </row>
    <row r="436" spans="6:13" x14ac:dyDescent="0.2">
      <c r="F436" s="4"/>
      <c r="G436" s="4"/>
      <c r="H436" s="4"/>
      <c r="I436" s="4"/>
      <c r="J436" s="4"/>
      <c r="K436" s="4"/>
      <c r="L436" s="4"/>
      <c r="M436" s="4"/>
    </row>
    <row r="437" spans="6:13" x14ac:dyDescent="0.2">
      <c r="F437" s="4"/>
      <c r="G437" s="4"/>
      <c r="H437" s="4"/>
      <c r="I437" s="4"/>
      <c r="J437" s="4"/>
      <c r="K437" s="4"/>
      <c r="L437" s="4"/>
      <c r="M437" s="4"/>
    </row>
    <row r="438" spans="6:13" x14ac:dyDescent="0.2">
      <c r="F438" s="4"/>
      <c r="G438" s="4"/>
      <c r="H438" s="4"/>
      <c r="I438" s="4"/>
      <c r="J438" s="4"/>
      <c r="K438" s="4"/>
      <c r="L438" s="4"/>
      <c r="M438" s="4"/>
    </row>
    <row r="439" spans="6:13" x14ac:dyDescent="0.2">
      <c r="F439" s="4"/>
      <c r="G439" s="4"/>
      <c r="H439" s="4"/>
      <c r="I439" s="4"/>
      <c r="J439" s="4"/>
      <c r="K439" s="4"/>
      <c r="L439" s="4"/>
      <c r="M439" s="4"/>
    </row>
    <row r="440" spans="6:13" x14ac:dyDescent="0.2">
      <c r="F440" s="4"/>
      <c r="G440" s="4"/>
      <c r="H440" s="4"/>
      <c r="I440" s="4"/>
      <c r="J440" s="4"/>
      <c r="K440" s="4"/>
      <c r="L440" s="4"/>
      <c r="M440" s="4"/>
    </row>
    <row r="441" spans="6:13" x14ac:dyDescent="0.2">
      <c r="F441" s="4"/>
      <c r="G441" s="4"/>
      <c r="H441" s="4"/>
      <c r="I441" s="4"/>
      <c r="J441" s="4"/>
      <c r="K441" s="4"/>
      <c r="L441" s="4"/>
      <c r="M441" s="4"/>
    </row>
    <row r="442" spans="6:13" x14ac:dyDescent="0.2">
      <c r="F442" s="4"/>
      <c r="G442" s="4"/>
      <c r="H442" s="4"/>
      <c r="I442" s="4"/>
      <c r="J442" s="4"/>
      <c r="K442" s="4"/>
      <c r="L442" s="4"/>
      <c r="M442" s="4"/>
    </row>
    <row r="443" spans="6:13" x14ac:dyDescent="0.2">
      <c r="F443" s="4"/>
      <c r="G443" s="4"/>
      <c r="H443" s="4"/>
      <c r="I443" s="4"/>
      <c r="J443" s="4"/>
      <c r="K443" s="4"/>
      <c r="L443" s="4"/>
      <c r="M443" s="4"/>
    </row>
    <row r="444" spans="6:13" x14ac:dyDescent="0.2">
      <c r="F444" s="4"/>
      <c r="G444" s="4"/>
      <c r="H444" s="4"/>
      <c r="I444" s="4"/>
      <c r="J444" s="4"/>
      <c r="K444" s="4"/>
      <c r="L444" s="4"/>
      <c r="M444" s="4"/>
    </row>
    <row r="445" spans="6:13" x14ac:dyDescent="0.2">
      <c r="F445" s="4"/>
      <c r="G445" s="4"/>
      <c r="H445" s="4"/>
      <c r="I445" s="4"/>
      <c r="J445" s="4"/>
      <c r="K445" s="4"/>
      <c r="L445" s="4"/>
      <c r="M445" s="4"/>
    </row>
    <row r="446" spans="6:13" x14ac:dyDescent="0.2">
      <c r="F446" s="4"/>
      <c r="G446" s="4"/>
      <c r="H446" s="4"/>
      <c r="I446" s="4"/>
      <c r="J446" s="4"/>
      <c r="K446" s="4"/>
      <c r="L446" s="4"/>
      <c r="M446" s="4"/>
    </row>
    <row r="447" spans="6:13" x14ac:dyDescent="0.2">
      <c r="F447" s="4"/>
      <c r="G447" s="4"/>
      <c r="H447" s="4"/>
      <c r="I447" s="4"/>
      <c r="J447" s="4"/>
      <c r="K447" s="4"/>
      <c r="L447" s="4"/>
      <c r="M447" s="4"/>
    </row>
    <row r="448" spans="6:13" x14ac:dyDescent="0.2">
      <c r="F448" s="4"/>
      <c r="G448" s="4"/>
      <c r="H448" s="4"/>
      <c r="I448" s="4"/>
      <c r="J448" s="4"/>
      <c r="K448" s="4"/>
      <c r="L448" s="4"/>
      <c r="M448" s="4"/>
    </row>
    <row r="449" spans="6:13" x14ac:dyDescent="0.2">
      <c r="F449" s="4"/>
      <c r="G449" s="4"/>
      <c r="H449" s="4"/>
      <c r="I449" s="4"/>
      <c r="J449" s="4"/>
      <c r="K449" s="4"/>
      <c r="L449" s="4"/>
      <c r="M449" s="4"/>
    </row>
    <row r="450" spans="6:13" x14ac:dyDescent="0.2">
      <c r="F450" s="4"/>
      <c r="G450" s="4"/>
      <c r="H450" s="4"/>
      <c r="I450" s="4"/>
      <c r="J450" s="4"/>
      <c r="K450" s="4"/>
      <c r="L450" s="4"/>
      <c r="M450" s="4"/>
    </row>
    <row r="451" spans="6:13" x14ac:dyDescent="0.2">
      <c r="F451" s="4"/>
      <c r="G451" s="4"/>
      <c r="H451" s="4"/>
      <c r="I451" s="4"/>
      <c r="J451" s="4"/>
      <c r="K451" s="4"/>
      <c r="L451" s="4"/>
      <c r="M451" s="4"/>
    </row>
    <row r="452" spans="6:13" x14ac:dyDescent="0.2">
      <c r="F452" s="4"/>
      <c r="G452" s="4"/>
      <c r="H452" s="4"/>
      <c r="I452" s="4"/>
      <c r="J452" s="4"/>
      <c r="K452" s="4"/>
      <c r="L452" s="4"/>
      <c r="M452" s="4"/>
    </row>
    <row r="453" spans="6:13" x14ac:dyDescent="0.2">
      <c r="F453" s="4"/>
      <c r="G453" s="4"/>
      <c r="H453" s="4"/>
      <c r="I453" s="4"/>
      <c r="J453" s="4"/>
      <c r="K453" s="4"/>
      <c r="L453" s="4"/>
      <c r="M453" s="4"/>
    </row>
    <row r="454" spans="6:13" x14ac:dyDescent="0.2">
      <c r="F454" s="4"/>
      <c r="G454" s="4"/>
      <c r="H454" s="4"/>
      <c r="I454" s="4"/>
      <c r="J454" s="4"/>
      <c r="K454" s="4"/>
      <c r="L454" s="4"/>
      <c r="M454" s="4"/>
    </row>
    <row r="455" spans="6:13" x14ac:dyDescent="0.2">
      <c r="F455" s="4"/>
      <c r="G455" s="4"/>
      <c r="H455" s="4"/>
      <c r="I455" s="4"/>
      <c r="J455" s="4"/>
      <c r="K455" s="4"/>
      <c r="L455" s="4"/>
      <c r="M455" s="4"/>
    </row>
    <row r="456" spans="6:13" x14ac:dyDescent="0.2">
      <c r="F456" s="4"/>
      <c r="G456" s="4"/>
      <c r="H456" s="4"/>
      <c r="I456" s="4"/>
      <c r="J456" s="4"/>
      <c r="K456" s="4"/>
      <c r="L456" s="4"/>
      <c r="M456" s="4"/>
    </row>
    <row r="457" spans="6:13" x14ac:dyDescent="0.2">
      <c r="F457" s="4"/>
      <c r="G457" s="4"/>
      <c r="H457" s="4"/>
      <c r="I457" s="4"/>
      <c r="J457" s="4"/>
      <c r="K457" s="4"/>
      <c r="L457" s="4"/>
      <c r="M457" s="4"/>
    </row>
    <row r="458" spans="6:13" x14ac:dyDescent="0.2">
      <c r="F458" s="4"/>
      <c r="G458" s="4"/>
      <c r="H458" s="4"/>
      <c r="I458" s="4"/>
      <c r="J458" s="4"/>
      <c r="K458" s="4"/>
      <c r="L458" s="4"/>
      <c r="M458" s="4"/>
    </row>
    <row r="459" spans="6:13" x14ac:dyDescent="0.2">
      <c r="F459" s="4"/>
      <c r="G459" s="4"/>
      <c r="H459" s="4"/>
      <c r="I459" s="4"/>
      <c r="J459" s="4"/>
      <c r="K459" s="4"/>
      <c r="L459" s="4"/>
      <c r="M459" s="4"/>
    </row>
    <row r="460" spans="6:13" x14ac:dyDescent="0.2">
      <c r="F460" s="4"/>
      <c r="G460" s="4"/>
      <c r="H460" s="4"/>
      <c r="I460" s="4"/>
      <c r="J460" s="4"/>
      <c r="K460" s="4"/>
      <c r="L460" s="4"/>
      <c r="M460" s="4"/>
    </row>
    <row r="461" spans="6:13" x14ac:dyDescent="0.2">
      <c r="F461" s="4"/>
      <c r="G461" s="4"/>
      <c r="H461" s="4"/>
      <c r="I461" s="4"/>
      <c r="J461" s="4"/>
      <c r="K461" s="4"/>
      <c r="L461" s="4"/>
      <c r="M461" s="4"/>
    </row>
    <row r="462" spans="6:13" x14ac:dyDescent="0.2">
      <c r="F462" s="4"/>
      <c r="G462" s="4"/>
      <c r="H462" s="4"/>
      <c r="I462" s="4"/>
      <c r="J462" s="4"/>
      <c r="K462" s="4"/>
      <c r="L462" s="4"/>
      <c r="M462" s="4"/>
    </row>
    <row r="463" spans="6:13" x14ac:dyDescent="0.2">
      <c r="F463" s="4"/>
      <c r="G463" s="4"/>
      <c r="H463" s="4"/>
      <c r="I463" s="4"/>
      <c r="J463" s="4"/>
      <c r="K463" s="4"/>
      <c r="L463" s="4"/>
      <c r="M463" s="4"/>
    </row>
    <row r="464" spans="6:13" x14ac:dyDescent="0.2">
      <c r="F464" s="4"/>
      <c r="G464" s="4"/>
      <c r="H464" s="4"/>
      <c r="I464" s="4"/>
      <c r="J464" s="4"/>
      <c r="K464" s="4"/>
      <c r="L464" s="4"/>
      <c r="M464" s="4"/>
    </row>
    <row r="465" spans="6:13" x14ac:dyDescent="0.2">
      <c r="F465" s="4"/>
      <c r="G465" s="4"/>
      <c r="H465" s="4"/>
      <c r="I465" s="4"/>
      <c r="J465" s="4"/>
      <c r="K465" s="4"/>
      <c r="L465" s="4"/>
      <c r="M465" s="4"/>
    </row>
    <row r="466" spans="6:13" x14ac:dyDescent="0.2">
      <c r="F466" s="4"/>
      <c r="G466" s="4"/>
      <c r="H466" s="4"/>
      <c r="I466" s="4"/>
      <c r="J466" s="4"/>
      <c r="K466" s="4"/>
      <c r="L466" s="4"/>
      <c r="M466" s="4"/>
    </row>
    <row r="467" spans="6:13" x14ac:dyDescent="0.2">
      <c r="F467" s="4"/>
      <c r="G467" s="4"/>
      <c r="H467" s="4"/>
      <c r="I467" s="4"/>
      <c r="J467" s="4"/>
      <c r="K467" s="4"/>
      <c r="L467" s="4"/>
      <c r="M467" s="4"/>
    </row>
    <row r="468" spans="6:13" x14ac:dyDescent="0.2">
      <c r="F468" s="4"/>
      <c r="G468" s="4"/>
      <c r="H468" s="4"/>
      <c r="I468" s="4"/>
      <c r="J468" s="4"/>
      <c r="K468" s="4"/>
      <c r="L468" s="4"/>
      <c r="M468" s="4"/>
    </row>
    <row r="469" spans="6:13" x14ac:dyDescent="0.2">
      <c r="F469" s="4"/>
      <c r="G469" s="4"/>
      <c r="H469" s="4"/>
      <c r="I469" s="4"/>
      <c r="J469" s="4"/>
      <c r="K469" s="4"/>
      <c r="L469" s="4"/>
      <c r="M469" s="4"/>
    </row>
    <row r="470" spans="6:13" x14ac:dyDescent="0.2">
      <c r="F470" s="4"/>
      <c r="G470" s="4"/>
      <c r="H470" s="4"/>
      <c r="I470" s="4"/>
      <c r="J470" s="4"/>
      <c r="K470" s="4"/>
      <c r="L470" s="4"/>
      <c r="M470" s="4"/>
    </row>
    <row r="471" spans="6:13" x14ac:dyDescent="0.2">
      <c r="F471" s="4"/>
      <c r="G471" s="4"/>
      <c r="H471" s="4"/>
      <c r="I471" s="4"/>
      <c r="J471" s="4"/>
      <c r="K471" s="4"/>
      <c r="L471" s="4"/>
      <c r="M471" s="4"/>
    </row>
    <row r="472" spans="6:13" x14ac:dyDescent="0.2">
      <c r="F472" s="4"/>
      <c r="G472" s="4"/>
      <c r="H472" s="4"/>
      <c r="I472" s="4"/>
      <c r="J472" s="4"/>
      <c r="K472" s="4"/>
      <c r="L472" s="4"/>
      <c r="M472" s="4"/>
    </row>
    <row r="473" spans="6:13" x14ac:dyDescent="0.2">
      <c r="F473" s="4"/>
      <c r="G473" s="4"/>
      <c r="H473" s="4"/>
      <c r="I473" s="4"/>
      <c r="J473" s="4"/>
      <c r="K473" s="4"/>
      <c r="L473" s="4"/>
      <c r="M473" s="4"/>
    </row>
    <row r="474" spans="6:13" x14ac:dyDescent="0.2">
      <c r="F474" s="4"/>
      <c r="G474" s="4"/>
      <c r="H474" s="4"/>
      <c r="I474" s="4"/>
      <c r="J474" s="4"/>
      <c r="K474" s="4"/>
      <c r="L474" s="4"/>
      <c r="M474" s="4"/>
    </row>
    <row r="475" spans="6:13" x14ac:dyDescent="0.2">
      <c r="F475" s="4"/>
      <c r="G475" s="4"/>
      <c r="H475" s="4"/>
      <c r="I475" s="4"/>
      <c r="J475" s="4"/>
      <c r="K475" s="4"/>
      <c r="L475" s="4"/>
      <c r="M475" s="4"/>
    </row>
    <row r="476" spans="6:13" x14ac:dyDescent="0.2">
      <c r="F476" s="4"/>
      <c r="G476" s="4"/>
      <c r="H476" s="4"/>
      <c r="I476" s="4"/>
      <c r="J476" s="4"/>
      <c r="K476" s="4"/>
      <c r="L476" s="4"/>
      <c r="M476" s="4"/>
    </row>
    <row r="477" spans="6:13" x14ac:dyDescent="0.2">
      <c r="F477" s="4"/>
      <c r="G477" s="4"/>
      <c r="H477" s="4"/>
      <c r="I477" s="4"/>
      <c r="J477" s="4"/>
      <c r="K477" s="4"/>
      <c r="L477" s="4"/>
      <c r="M477" s="4"/>
    </row>
    <row r="478" spans="6:13" x14ac:dyDescent="0.2">
      <c r="F478" s="4"/>
      <c r="G478" s="4"/>
      <c r="H478" s="4"/>
      <c r="I478" s="4"/>
      <c r="J478" s="4"/>
      <c r="K478" s="4"/>
      <c r="L478" s="4"/>
      <c r="M478" s="4"/>
    </row>
    <row r="479" spans="6:13" x14ac:dyDescent="0.2">
      <c r="F479" s="4"/>
      <c r="G479" s="4"/>
      <c r="H479" s="4"/>
      <c r="I479" s="4"/>
      <c r="J479" s="4"/>
      <c r="K479" s="4"/>
      <c r="L479" s="4"/>
      <c r="M479" s="4"/>
    </row>
    <row r="480" spans="6:13" x14ac:dyDescent="0.2">
      <c r="F480" s="4"/>
      <c r="G480" s="4"/>
      <c r="H480" s="4"/>
      <c r="I480" s="4"/>
      <c r="J480" s="4"/>
      <c r="K480" s="4"/>
      <c r="L480" s="4"/>
      <c r="M480" s="4"/>
    </row>
    <row r="481" spans="6:13" x14ac:dyDescent="0.2">
      <c r="F481" s="4"/>
      <c r="G481" s="4"/>
      <c r="H481" s="4"/>
      <c r="I481" s="4"/>
      <c r="J481" s="4"/>
      <c r="K481" s="4"/>
      <c r="L481" s="4"/>
      <c r="M481" s="4"/>
    </row>
    <row r="482" spans="6:13" x14ac:dyDescent="0.2">
      <c r="F482" s="4"/>
      <c r="G482" s="4"/>
      <c r="H482" s="4"/>
      <c r="I482" s="4"/>
      <c r="J482" s="4"/>
      <c r="K482" s="4"/>
      <c r="L482" s="4"/>
      <c r="M482" s="4"/>
    </row>
    <row r="483" spans="6:13" x14ac:dyDescent="0.2">
      <c r="F483" s="4"/>
      <c r="G483" s="4"/>
      <c r="H483" s="4"/>
      <c r="I483" s="4"/>
      <c r="J483" s="4"/>
      <c r="K483" s="4"/>
      <c r="L483" s="4"/>
      <c r="M483" s="4"/>
    </row>
    <row r="484" spans="6:13" x14ac:dyDescent="0.2">
      <c r="F484" s="4"/>
      <c r="G484" s="4"/>
      <c r="H484" s="4"/>
      <c r="I484" s="4"/>
      <c r="J484" s="4"/>
      <c r="K484" s="4"/>
      <c r="L484" s="4"/>
      <c r="M484" s="4"/>
    </row>
    <row r="485" spans="6:13" x14ac:dyDescent="0.2">
      <c r="F485" s="4"/>
      <c r="G485" s="4"/>
      <c r="H485" s="4"/>
      <c r="I485" s="4"/>
      <c r="J485" s="4"/>
      <c r="K485" s="4"/>
      <c r="L485" s="4"/>
      <c r="M485" s="4"/>
    </row>
    <row r="486" spans="6:13" x14ac:dyDescent="0.2">
      <c r="F486" s="4"/>
      <c r="G486" s="4"/>
      <c r="H486" s="4"/>
      <c r="I486" s="4"/>
      <c r="J486" s="4"/>
      <c r="K486" s="4"/>
      <c r="L486" s="4"/>
      <c r="M486" s="4"/>
    </row>
    <row r="487" spans="6:13" x14ac:dyDescent="0.2">
      <c r="F487" s="4"/>
      <c r="G487" s="4"/>
      <c r="H487" s="4"/>
      <c r="I487" s="4"/>
      <c r="J487" s="4"/>
      <c r="K487" s="4"/>
      <c r="L487" s="4"/>
      <c r="M487" s="4"/>
    </row>
    <row r="488" spans="6:13" x14ac:dyDescent="0.2">
      <c r="F488" s="4"/>
      <c r="G488" s="4"/>
      <c r="H488" s="4"/>
      <c r="I488" s="4"/>
      <c r="J488" s="4"/>
      <c r="K488" s="4"/>
      <c r="L488" s="4"/>
      <c r="M488" s="4"/>
    </row>
    <row r="489" spans="6:13" x14ac:dyDescent="0.2">
      <c r="F489" s="4"/>
      <c r="G489" s="4"/>
      <c r="H489" s="4"/>
      <c r="I489" s="4"/>
      <c r="J489" s="4"/>
      <c r="K489" s="4"/>
      <c r="L489" s="4"/>
      <c r="M489" s="4"/>
    </row>
    <row r="490" spans="6:13" x14ac:dyDescent="0.2">
      <c r="F490" s="4"/>
      <c r="G490" s="4"/>
      <c r="H490" s="4"/>
      <c r="I490" s="4"/>
      <c r="J490" s="4"/>
      <c r="K490" s="4"/>
      <c r="L490" s="4"/>
      <c r="M490" s="4"/>
    </row>
    <row r="491" spans="6:13" x14ac:dyDescent="0.2">
      <c r="F491" s="4"/>
      <c r="G491" s="4"/>
      <c r="H491" s="4"/>
      <c r="I491" s="4"/>
      <c r="J491" s="4"/>
      <c r="K491" s="4"/>
      <c r="L491" s="4"/>
      <c r="M491" s="4"/>
    </row>
    <row r="492" spans="6:13" x14ac:dyDescent="0.2">
      <c r="F492" s="4"/>
      <c r="G492" s="4"/>
      <c r="H492" s="4"/>
      <c r="I492" s="4"/>
      <c r="J492" s="4"/>
      <c r="K492" s="4"/>
      <c r="L492" s="4"/>
      <c r="M492" s="4"/>
    </row>
    <row r="493" spans="6:13" x14ac:dyDescent="0.2">
      <c r="F493" s="4"/>
      <c r="G493" s="4"/>
      <c r="H493" s="4"/>
      <c r="I493" s="4"/>
      <c r="J493" s="4"/>
      <c r="K493" s="4"/>
      <c r="L493" s="4"/>
      <c r="M493" s="4"/>
    </row>
    <row r="494" spans="6:13" x14ac:dyDescent="0.2">
      <c r="F494" s="4"/>
      <c r="G494" s="4"/>
      <c r="H494" s="4"/>
      <c r="I494" s="4"/>
      <c r="J494" s="4"/>
      <c r="K494" s="4"/>
      <c r="L494" s="4"/>
      <c r="M494" s="4"/>
    </row>
    <row r="495" spans="6:13" x14ac:dyDescent="0.2">
      <c r="F495" s="4"/>
      <c r="G495" s="4"/>
      <c r="H495" s="4"/>
      <c r="I495" s="4"/>
      <c r="J495" s="4"/>
      <c r="K495" s="4"/>
      <c r="L495" s="4"/>
      <c r="M495" s="4"/>
    </row>
    <row r="496" spans="6:13" x14ac:dyDescent="0.2">
      <c r="F496" s="4"/>
      <c r="G496" s="4"/>
      <c r="H496" s="4"/>
      <c r="I496" s="4"/>
      <c r="J496" s="4"/>
      <c r="K496" s="4"/>
      <c r="L496" s="4"/>
      <c r="M496" s="4"/>
    </row>
    <row r="497" spans="6:13" x14ac:dyDescent="0.2">
      <c r="F497" s="4"/>
      <c r="G497" s="4"/>
      <c r="H497" s="4"/>
      <c r="I497" s="4"/>
      <c r="J497" s="4"/>
      <c r="K497" s="4"/>
      <c r="L497" s="4"/>
      <c r="M497" s="4"/>
    </row>
    <row r="498" spans="6:13" x14ac:dyDescent="0.2">
      <c r="F498" s="4"/>
      <c r="G498" s="4"/>
      <c r="H498" s="4"/>
      <c r="I498" s="4"/>
      <c r="J498" s="4"/>
      <c r="K498" s="4"/>
      <c r="L498" s="4"/>
      <c r="M498" s="4"/>
    </row>
    <row r="499" spans="6:13" x14ac:dyDescent="0.2">
      <c r="F499" s="4"/>
      <c r="G499" s="4"/>
      <c r="H499" s="4"/>
      <c r="I499" s="4"/>
      <c r="J499" s="4"/>
      <c r="K499" s="4"/>
      <c r="L499" s="4"/>
      <c r="M499" s="4"/>
    </row>
    <row r="500" spans="6:13" x14ac:dyDescent="0.2">
      <c r="F500" s="4"/>
      <c r="G500" s="4"/>
      <c r="H500" s="4"/>
      <c r="I500" s="4"/>
      <c r="J500" s="4"/>
      <c r="K500" s="4"/>
      <c r="L500" s="4"/>
      <c r="M500" s="4"/>
    </row>
    <row r="501" spans="6:13" x14ac:dyDescent="0.2">
      <c r="F501" s="4"/>
      <c r="G501" s="4"/>
      <c r="H501" s="4"/>
      <c r="I501" s="4"/>
      <c r="J501" s="4"/>
      <c r="K501" s="4"/>
      <c r="L501" s="4"/>
      <c r="M501" s="4"/>
    </row>
    <row r="502" spans="6:13" x14ac:dyDescent="0.2">
      <c r="F502" s="4"/>
      <c r="G502" s="4"/>
      <c r="H502" s="4"/>
      <c r="I502" s="4"/>
      <c r="J502" s="4"/>
      <c r="K502" s="4"/>
      <c r="L502" s="4"/>
      <c r="M502" s="4"/>
    </row>
    <row r="503" spans="6:13" x14ac:dyDescent="0.2">
      <c r="F503" s="4"/>
      <c r="G503" s="4"/>
      <c r="H503" s="4"/>
      <c r="I503" s="4"/>
      <c r="J503" s="4"/>
      <c r="K503" s="4"/>
      <c r="L503" s="4"/>
      <c r="M503" s="4"/>
    </row>
    <row r="504" spans="6:13" x14ac:dyDescent="0.2">
      <c r="F504" s="4"/>
      <c r="G504" s="4"/>
      <c r="H504" s="4"/>
      <c r="I504" s="4"/>
      <c r="J504" s="4"/>
      <c r="K504" s="4"/>
      <c r="L504" s="4"/>
      <c r="M504" s="4"/>
    </row>
    <row r="505" spans="6:13" x14ac:dyDescent="0.2">
      <c r="F505" s="4"/>
      <c r="G505" s="4"/>
      <c r="H505" s="4"/>
      <c r="I505" s="4"/>
      <c r="J505" s="4"/>
      <c r="K505" s="4"/>
      <c r="L505" s="4"/>
      <c r="M505" s="4"/>
    </row>
    <row r="506" spans="6:13" x14ac:dyDescent="0.2">
      <c r="F506" s="4"/>
      <c r="G506" s="4"/>
      <c r="H506" s="4"/>
      <c r="I506" s="4"/>
      <c r="J506" s="4"/>
      <c r="K506" s="4"/>
      <c r="L506" s="4"/>
      <c r="M506" s="4"/>
    </row>
    <row r="507" spans="6:13" x14ac:dyDescent="0.2">
      <c r="F507" s="4"/>
      <c r="G507" s="4"/>
      <c r="H507" s="4"/>
      <c r="I507" s="4"/>
      <c r="J507" s="4"/>
      <c r="K507" s="4"/>
      <c r="L507" s="4"/>
      <c r="M507" s="4"/>
    </row>
    <row r="508" spans="6:13" x14ac:dyDescent="0.2">
      <c r="F508" s="4"/>
      <c r="G508" s="4"/>
      <c r="H508" s="4"/>
      <c r="I508" s="4"/>
      <c r="J508" s="4"/>
      <c r="K508" s="4"/>
      <c r="L508" s="4"/>
      <c r="M508" s="4"/>
    </row>
    <row r="509" spans="6:13" x14ac:dyDescent="0.2">
      <c r="F509" s="4"/>
      <c r="G509" s="4"/>
      <c r="H509" s="4"/>
      <c r="I509" s="4"/>
      <c r="J509" s="4"/>
      <c r="K509" s="4"/>
      <c r="L509" s="4"/>
      <c r="M509" s="4"/>
    </row>
    <row r="510" spans="6:13" x14ac:dyDescent="0.2">
      <c r="F510" s="4"/>
      <c r="G510" s="4"/>
      <c r="H510" s="4"/>
      <c r="I510" s="4"/>
      <c r="J510" s="4"/>
      <c r="K510" s="4"/>
      <c r="L510" s="4"/>
      <c r="M510" s="4"/>
    </row>
    <row r="511" spans="6:13" x14ac:dyDescent="0.2">
      <c r="F511" s="4"/>
      <c r="G511" s="4"/>
      <c r="H511" s="4"/>
      <c r="I511" s="4"/>
      <c r="J511" s="4"/>
      <c r="K511" s="4"/>
      <c r="L511" s="4"/>
      <c r="M511" s="4"/>
    </row>
    <row r="512" spans="6:13" x14ac:dyDescent="0.2">
      <c r="F512" s="4"/>
      <c r="G512" s="4"/>
      <c r="H512" s="4"/>
      <c r="I512" s="4"/>
      <c r="J512" s="4"/>
      <c r="K512" s="4"/>
      <c r="L512" s="4"/>
      <c r="M512" s="4"/>
    </row>
    <row r="513" spans="6:13" x14ac:dyDescent="0.2">
      <c r="F513" s="4"/>
      <c r="G513" s="4"/>
      <c r="H513" s="4"/>
      <c r="I513" s="4"/>
      <c r="J513" s="4"/>
      <c r="K513" s="4"/>
      <c r="L513" s="4"/>
      <c r="M513" s="4"/>
    </row>
    <row r="514" spans="6:13" x14ac:dyDescent="0.2">
      <c r="F514" s="4"/>
      <c r="G514" s="4"/>
      <c r="H514" s="4"/>
      <c r="I514" s="4"/>
      <c r="J514" s="4"/>
      <c r="K514" s="4"/>
      <c r="L514" s="4"/>
      <c r="M514" s="4"/>
    </row>
    <row r="515" spans="6:13" x14ac:dyDescent="0.2">
      <c r="F515" s="4"/>
      <c r="G515" s="4"/>
      <c r="H515" s="4"/>
      <c r="I515" s="4"/>
      <c r="J515" s="4"/>
      <c r="K515" s="4"/>
      <c r="L515" s="4"/>
      <c r="M515" s="4"/>
    </row>
    <row r="516" spans="6:13" x14ac:dyDescent="0.2">
      <c r="F516" s="4"/>
      <c r="G516" s="4"/>
      <c r="H516" s="4"/>
      <c r="I516" s="4"/>
      <c r="J516" s="4"/>
      <c r="K516" s="4"/>
      <c r="L516" s="4"/>
      <c r="M516" s="4"/>
    </row>
    <row r="517" spans="6:13" x14ac:dyDescent="0.2">
      <c r="F517" s="4"/>
      <c r="G517" s="4"/>
      <c r="H517" s="4"/>
      <c r="I517" s="4"/>
      <c r="J517" s="4"/>
      <c r="K517" s="4"/>
      <c r="L517" s="4"/>
      <c r="M517" s="4"/>
    </row>
    <row r="518" spans="6:13" x14ac:dyDescent="0.2">
      <c r="F518" s="4"/>
      <c r="G518" s="4"/>
      <c r="H518" s="4"/>
      <c r="I518" s="4"/>
      <c r="J518" s="4"/>
      <c r="K518" s="4"/>
      <c r="L518" s="4"/>
      <c r="M518" s="4"/>
    </row>
    <row r="519" spans="6:13" x14ac:dyDescent="0.2">
      <c r="F519" s="4"/>
      <c r="G519" s="4"/>
      <c r="H519" s="4"/>
      <c r="I519" s="4"/>
      <c r="J519" s="4"/>
      <c r="K519" s="4"/>
      <c r="L519" s="4"/>
      <c r="M519" s="4"/>
    </row>
    <row r="520" spans="6:13" x14ac:dyDescent="0.2">
      <c r="F520" s="4"/>
      <c r="G520" s="4"/>
      <c r="H520" s="4"/>
      <c r="I520" s="4"/>
      <c r="J520" s="4"/>
      <c r="K520" s="4"/>
      <c r="L520" s="4"/>
      <c r="M520" s="4"/>
    </row>
    <row r="521" spans="6:13" x14ac:dyDescent="0.2">
      <c r="F521" s="4"/>
      <c r="G521" s="4"/>
      <c r="H521" s="4"/>
      <c r="I521" s="4"/>
      <c r="J521" s="4"/>
      <c r="K521" s="4"/>
      <c r="L521" s="4"/>
      <c r="M521" s="4"/>
    </row>
    <row r="522" spans="6:13" x14ac:dyDescent="0.2">
      <c r="F522" s="4"/>
      <c r="G522" s="4"/>
      <c r="H522" s="4"/>
      <c r="I522" s="4"/>
      <c r="J522" s="4"/>
      <c r="K522" s="4"/>
      <c r="L522" s="4"/>
      <c r="M522" s="4"/>
    </row>
    <row r="523" spans="6:13" x14ac:dyDescent="0.2">
      <c r="F523" s="4"/>
      <c r="G523" s="4"/>
      <c r="H523" s="4"/>
      <c r="I523" s="4"/>
      <c r="J523" s="4"/>
      <c r="K523" s="4"/>
      <c r="L523" s="4"/>
      <c r="M523" s="4"/>
    </row>
    <row r="524" spans="6:13" x14ac:dyDescent="0.2">
      <c r="F524" s="4"/>
      <c r="G524" s="4"/>
      <c r="H524" s="4"/>
      <c r="I524" s="4"/>
      <c r="J524" s="4"/>
      <c r="K524" s="4"/>
      <c r="L524" s="4"/>
      <c r="M524" s="4"/>
    </row>
    <row r="525" spans="6:13" x14ac:dyDescent="0.2">
      <c r="F525" s="4"/>
      <c r="G525" s="4"/>
      <c r="H525" s="4"/>
      <c r="I525" s="4"/>
      <c r="J525" s="4"/>
      <c r="K525" s="4"/>
      <c r="L525" s="4"/>
      <c r="M525" s="4"/>
    </row>
    <row r="526" spans="6:13" x14ac:dyDescent="0.2">
      <c r="F526" s="4"/>
      <c r="G526" s="4"/>
      <c r="H526" s="4"/>
      <c r="I526" s="4"/>
      <c r="J526" s="4"/>
      <c r="K526" s="4"/>
      <c r="L526" s="4"/>
      <c r="M526" s="4"/>
    </row>
    <row r="527" spans="6:13" x14ac:dyDescent="0.2">
      <c r="F527" s="4"/>
      <c r="G527" s="4"/>
      <c r="H527" s="4"/>
      <c r="I527" s="4"/>
      <c r="J527" s="4"/>
      <c r="K527" s="4"/>
      <c r="L527" s="4"/>
      <c r="M527" s="4"/>
    </row>
    <row r="528" spans="6:13" x14ac:dyDescent="0.2">
      <c r="F528" s="4"/>
      <c r="G528" s="4"/>
      <c r="H528" s="4"/>
      <c r="I528" s="4"/>
      <c r="J528" s="4"/>
      <c r="K528" s="4"/>
      <c r="L528" s="4"/>
      <c r="M528" s="4"/>
    </row>
    <row r="529" spans="6:13" x14ac:dyDescent="0.2">
      <c r="F529" s="4"/>
      <c r="G529" s="4"/>
      <c r="H529" s="4"/>
      <c r="I529" s="4"/>
      <c r="J529" s="4"/>
      <c r="K529" s="4"/>
      <c r="L529" s="4"/>
      <c r="M529" s="4"/>
    </row>
    <row r="530" spans="6:13" x14ac:dyDescent="0.2">
      <c r="F530" s="4"/>
      <c r="G530" s="4"/>
      <c r="H530" s="4"/>
      <c r="I530" s="4"/>
      <c r="J530" s="4"/>
      <c r="K530" s="4"/>
      <c r="L530" s="4"/>
      <c r="M530" s="4"/>
    </row>
    <row r="531" spans="6:13" x14ac:dyDescent="0.2">
      <c r="F531" s="4"/>
      <c r="G531" s="4"/>
      <c r="H531" s="4"/>
      <c r="I531" s="4"/>
      <c r="J531" s="4"/>
      <c r="K531" s="4"/>
      <c r="L531" s="4"/>
      <c r="M531" s="4"/>
    </row>
    <row r="532" spans="6:13" x14ac:dyDescent="0.2">
      <c r="F532" s="4"/>
      <c r="G532" s="4"/>
      <c r="H532" s="4"/>
      <c r="I532" s="4"/>
      <c r="J532" s="4"/>
      <c r="K532" s="4"/>
      <c r="L532" s="4"/>
      <c r="M532" s="4"/>
    </row>
    <row r="533" spans="6:13" x14ac:dyDescent="0.2">
      <c r="F533" s="4"/>
      <c r="G533" s="4"/>
      <c r="H533" s="4"/>
      <c r="I533" s="4"/>
      <c r="J533" s="4"/>
      <c r="K533" s="4"/>
      <c r="L533" s="4"/>
      <c r="M533" s="4"/>
    </row>
    <row r="534" spans="6:13" x14ac:dyDescent="0.2">
      <c r="F534" s="4"/>
      <c r="G534" s="4"/>
      <c r="H534" s="4"/>
      <c r="I534" s="4"/>
      <c r="J534" s="4"/>
      <c r="K534" s="4"/>
      <c r="L534" s="4"/>
      <c r="M534" s="4"/>
    </row>
    <row r="535" spans="6:13" x14ac:dyDescent="0.2">
      <c r="F535" s="4"/>
      <c r="G535" s="4"/>
      <c r="H535" s="4"/>
      <c r="I535" s="4"/>
      <c r="J535" s="4"/>
      <c r="K535" s="4"/>
      <c r="L535" s="4"/>
      <c r="M535" s="4"/>
    </row>
    <row r="536" spans="6:13" x14ac:dyDescent="0.2">
      <c r="F536" s="4"/>
      <c r="G536" s="4"/>
      <c r="H536" s="4"/>
      <c r="I536" s="4"/>
      <c r="J536" s="4"/>
      <c r="K536" s="4"/>
      <c r="L536" s="4"/>
      <c r="M536" s="4"/>
    </row>
    <row r="537" spans="6:13" x14ac:dyDescent="0.2">
      <c r="F537" s="4"/>
      <c r="G537" s="4"/>
      <c r="H537" s="4"/>
      <c r="I537" s="4"/>
      <c r="J537" s="4"/>
      <c r="K537" s="4"/>
      <c r="L537" s="4"/>
      <c r="M537" s="4"/>
    </row>
    <row r="538" spans="6:13" x14ac:dyDescent="0.2">
      <c r="F538" s="4"/>
      <c r="G538" s="4"/>
      <c r="H538" s="4"/>
      <c r="I538" s="4"/>
      <c r="J538" s="4"/>
      <c r="K538" s="4"/>
      <c r="L538" s="4"/>
      <c r="M538" s="4"/>
    </row>
    <row r="539" spans="6:13" x14ac:dyDescent="0.2">
      <c r="F539" s="4"/>
      <c r="G539" s="4"/>
      <c r="H539" s="4"/>
      <c r="I539" s="4"/>
      <c r="J539" s="4"/>
      <c r="K539" s="4"/>
      <c r="L539" s="4"/>
      <c r="M539" s="4"/>
    </row>
    <row r="540" spans="6:13" x14ac:dyDescent="0.2">
      <c r="F540" s="4"/>
      <c r="G540" s="4"/>
      <c r="H540" s="4"/>
      <c r="I540" s="4"/>
      <c r="J540" s="4"/>
      <c r="K540" s="4"/>
      <c r="L540" s="4"/>
      <c r="M540" s="4"/>
    </row>
    <row r="541" spans="6:13" x14ac:dyDescent="0.2">
      <c r="F541" s="4"/>
      <c r="G541" s="4"/>
      <c r="H541" s="4"/>
      <c r="I541" s="4"/>
      <c r="J541" s="4"/>
      <c r="K541" s="4"/>
      <c r="L541" s="4"/>
      <c r="M541" s="4"/>
    </row>
    <row r="542" spans="6:13" x14ac:dyDescent="0.2">
      <c r="F542" s="4"/>
      <c r="G542" s="4"/>
      <c r="H542" s="4"/>
      <c r="I542" s="4"/>
      <c r="J542" s="4"/>
      <c r="K542" s="4"/>
      <c r="L542" s="4"/>
      <c r="M542" s="4"/>
    </row>
    <row r="543" spans="6:13" x14ac:dyDescent="0.2">
      <c r="F543" s="4"/>
      <c r="G543" s="4"/>
      <c r="H543" s="4"/>
      <c r="I543" s="4"/>
      <c r="J543" s="4"/>
      <c r="K543" s="4"/>
      <c r="L543" s="4"/>
      <c r="M543" s="4"/>
    </row>
    <row r="544" spans="6:13" x14ac:dyDescent="0.2">
      <c r="F544" s="4"/>
      <c r="G544" s="4"/>
      <c r="H544" s="4"/>
      <c r="I544" s="4"/>
      <c r="J544" s="4"/>
      <c r="K544" s="4"/>
      <c r="L544" s="4"/>
      <c r="M544" s="4"/>
    </row>
    <row r="545" spans="6:13" x14ac:dyDescent="0.2">
      <c r="F545" s="4"/>
      <c r="G545" s="4"/>
      <c r="H545" s="4"/>
      <c r="I545" s="4"/>
      <c r="J545" s="4"/>
      <c r="K545" s="4"/>
      <c r="L545" s="4"/>
      <c r="M545" s="4"/>
    </row>
    <row r="546" spans="6:13" x14ac:dyDescent="0.2">
      <c r="F546" s="4"/>
      <c r="G546" s="4"/>
      <c r="H546" s="4"/>
      <c r="I546" s="4"/>
      <c r="J546" s="4"/>
      <c r="K546" s="4"/>
      <c r="L546" s="4"/>
      <c r="M546" s="4"/>
    </row>
    <row r="547" spans="6:13" x14ac:dyDescent="0.2">
      <c r="F547" s="4"/>
      <c r="G547" s="4"/>
      <c r="H547" s="4"/>
      <c r="I547" s="4"/>
      <c r="J547" s="4"/>
      <c r="K547" s="4"/>
      <c r="L547" s="4"/>
      <c r="M547" s="4"/>
    </row>
    <row r="548" spans="6:13" x14ac:dyDescent="0.2">
      <c r="F548" s="4"/>
      <c r="G548" s="4"/>
      <c r="H548" s="4"/>
      <c r="I548" s="4"/>
      <c r="J548" s="4"/>
      <c r="K548" s="4"/>
      <c r="L548" s="4"/>
      <c r="M548" s="4"/>
    </row>
    <row r="549" spans="6:13" x14ac:dyDescent="0.2">
      <c r="F549" s="4"/>
      <c r="G549" s="4"/>
      <c r="H549" s="4"/>
      <c r="I549" s="4"/>
      <c r="J549" s="4"/>
      <c r="K549" s="4"/>
      <c r="L549" s="4"/>
      <c r="M549" s="4"/>
    </row>
    <row r="550" spans="6:13" x14ac:dyDescent="0.2">
      <c r="F550" s="4"/>
      <c r="G550" s="4"/>
      <c r="H550" s="4"/>
      <c r="I550" s="4"/>
      <c r="J550" s="4"/>
      <c r="K550" s="4"/>
      <c r="L550" s="4"/>
      <c r="M550" s="4"/>
    </row>
    <row r="551" spans="6:13" x14ac:dyDescent="0.2">
      <c r="F551" s="4"/>
      <c r="G551" s="4"/>
      <c r="H551" s="4"/>
      <c r="I551" s="4"/>
      <c r="J551" s="4"/>
      <c r="K551" s="4"/>
      <c r="L551" s="4"/>
      <c r="M551" s="4"/>
    </row>
    <row r="552" spans="6:13" x14ac:dyDescent="0.2">
      <c r="F552" s="4"/>
      <c r="G552" s="4"/>
      <c r="H552" s="4"/>
      <c r="I552" s="4"/>
      <c r="J552" s="4"/>
      <c r="K552" s="4"/>
      <c r="L552" s="4"/>
      <c r="M552" s="4"/>
    </row>
    <row r="553" spans="6:13" x14ac:dyDescent="0.2">
      <c r="F553" s="4"/>
      <c r="G553" s="4"/>
      <c r="H553" s="4"/>
      <c r="I553" s="4"/>
      <c r="J553" s="4"/>
      <c r="K553" s="4"/>
      <c r="L553" s="4"/>
      <c r="M553" s="4"/>
    </row>
    <row r="554" spans="6:13" x14ac:dyDescent="0.2">
      <c r="F554" s="4"/>
      <c r="G554" s="4"/>
      <c r="H554" s="4"/>
      <c r="I554" s="4"/>
      <c r="J554" s="4"/>
      <c r="K554" s="4"/>
      <c r="L554" s="4"/>
      <c r="M554" s="4"/>
    </row>
    <row r="555" spans="6:13" x14ac:dyDescent="0.2">
      <c r="F555" s="4"/>
      <c r="G555" s="4"/>
      <c r="H555" s="4"/>
      <c r="I555" s="4"/>
      <c r="J555" s="4"/>
      <c r="K555" s="4"/>
      <c r="L555" s="4"/>
      <c r="M555" s="4"/>
    </row>
    <row r="556" spans="6:13" x14ac:dyDescent="0.2">
      <c r="F556" s="4"/>
      <c r="G556" s="4"/>
      <c r="H556" s="4"/>
      <c r="I556" s="4"/>
      <c r="J556" s="4"/>
      <c r="K556" s="4"/>
      <c r="L556" s="4"/>
      <c r="M556" s="4"/>
    </row>
    <row r="557" spans="6:13" x14ac:dyDescent="0.2">
      <c r="F557" s="4"/>
      <c r="G557" s="4"/>
      <c r="H557" s="4"/>
      <c r="I557" s="4"/>
      <c r="J557" s="4"/>
      <c r="K557" s="4"/>
      <c r="L557" s="4"/>
      <c r="M557" s="4"/>
    </row>
    <row r="558" spans="6:13" x14ac:dyDescent="0.2">
      <c r="F558" s="4"/>
      <c r="G558" s="4"/>
      <c r="H558" s="4"/>
      <c r="I558" s="4"/>
      <c r="J558" s="4"/>
      <c r="K558" s="4"/>
      <c r="L558" s="4"/>
      <c r="M558" s="4"/>
    </row>
    <row r="559" spans="6:13" x14ac:dyDescent="0.2">
      <c r="F559" s="4"/>
      <c r="G559" s="4"/>
      <c r="H559" s="4"/>
      <c r="I559" s="4"/>
      <c r="J559" s="4"/>
      <c r="K559" s="4"/>
      <c r="L559" s="4"/>
      <c r="M559" s="4"/>
    </row>
    <row r="560" spans="6:13" x14ac:dyDescent="0.2">
      <c r="F560" s="4"/>
      <c r="G560" s="4"/>
      <c r="H560" s="4"/>
      <c r="I560" s="4"/>
      <c r="J560" s="4"/>
      <c r="K560" s="4"/>
      <c r="L560" s="4"/>
      <c r="M560" s="4"/>
    </row>
    <row r="561" spans="6:13" x14ac:dyDescent="0.2">
      <c r="F561" s="4"/>
      <c r="G561" s="4"/>
      <c r="H561" s="4"/>
      <c r="I561" s="4"/>
      <c r="J561" s="4"/>
      <c r="K561" s="4"/>
      <c r="L561" s="4"/>
      <c r="M561" s="4"/>
    </row>
    <row r="562" spans="6:13" x14ac:dyDescent="0.2">
      <c r="F562" s="4"/>
      <c r="G562" s="4"/>
      <c r="H562" s="4"/>
      <c r="I562" s="4"/>
      <c r="J562" s="4"/>
      <c r="K562" s="4"/>
      <c r="L562" s="4"/>
      <c r="M562" s="4"/>
    </row>
    <row r="563" spans="6:13" x14ac:dyDescent="0.2">
      <c r="F563" s="4"/>
      <c r="G563" s="4"/>
      <c r="H563" s="4"/>
      <c r="I563" s="4"/>
      <c r="J563" s="4"/>
      <c r="K563" s="4"/>
      <c r="L563" s="4"/>
      <c r="M563" s="4"/>
    </row>
    <row r="564" spans="6:13" x14ac:dyDescent="0.2">
      <c r="F564" s="4"/>
      <c r="G564" s="4"/>
      <c r="H564" s="4"/>
      <c r="I564" s="4"/>
      <c r="J564" s="4"/>
      <c r="K564" s="4"/>
      <c r="L564" s="4"/>
      <c r="M564" s="4"/>
    </row>
    <row r="565" spans="6:13" x14ac:dyDescent="0.2">
      <c r="F565" s="4"/>
      <c r="G565" s="4"/>
      <c r="H565" s="4"/>
      <c r="I565" s="4"/>
      <c r="J565" s="4"/>
      <c r="K565" s="4"/>
      <c r="L565" s="4"/>
      <c r="M565" s="4"/>
    </row>
    <row r="566" spans="6:13" x14ac:dyDescent="0.2">
      <c r="F566" s="4"/>
      <c r="G566" s="4"/>
      <c r="H566" s="4"/>
      <c r="I566" s="4"/>
      <c r="J566" s="4"/>
      <c r="K566" s="4"/>
      <c r="L566" s="4"/>
      <c r="M566" s="4"/>
    </row>
    <row r="567" spans="6:13" x14ac:dyDescent="0.2">
      <c r="F567" s="4"/>
      <c r="G567" s="4"/>
      <c r="H567" s="4"/>
      <c r="I567" s="4"/>
      <c r="J567" s="4"/>
      <c r="K567" s="4"/>
      <c r="L567" s="4"/>
      <c r="M567" s="4"/>
    </row>
    <row r="568" spans="6:13" x14ac:dyDescent="0.2">
      <c r="F568" s="4"/>
      <c r="G568" s="4"/>
      <c r="H568" s="4"/>
      <c r="I568" s="4"/>
      <c r="J568" s="4"/>
      <c r="K568" s="4"/>
      <c r="L568" s="4"/>
      <c r="M568" s="4"/>
    </row>
    <row r="569" spans="6:13" x14ac:dyDescent="0.2">
      <c r="F569" s="4"/>
      <c r="G569" s="4"/>
      <c r="H569" s="4"/>
      <c r="I569" s="4"/>
      <c r="J569" s="4"/>
      <c r="K569" s="4"/>
      <c r="L569" s="4"/>
      <c r="M569" s="4"/>
    </row>
    <row r="570" spans="6:13" x14ac:dyDescent="0.2">
      <c r="F570" s="4"/>
      <c r="G570" s="4"/>
      <c r="H570" s="4"/>
      <c r="I570" s="4"/>
      <c r="J570" s="4"/>
      <c r="K570" s="4"/>
      <c r="L570" s="4"/>
      <c r="M570" s="4"/>
    </row>
    <row r="571" spans="6:13" x14ac:dyDescent="0.2">
      <c r="F571" s="4"/>
      <c r="G571" s="4"/>
      <c r="H571" s="4"/>
      <c r="I571" s="4"/>
      <c r="J571" s="4"/>
      <c r="K571" s="4"/>
      <c r="L571" s="4"/>
      <c r="M571" s="4"/>
    </row>
    <row r="572" spans="6:13" x14ac:dyDescent="0.2">
      <c r="F572" s="4"/>
      <c r="G572" s="4"/>
      <c r="H572" s="4"/>
      <c r="I572" s="4"/>
      <c r="J572" s="4"/>
      <c r="K572" s="4"/>
      <c r="L572" s="4"/>
      <c r="M572" s="4"/>
    </row>
    <row r="573" spans="6:13" x14ac:dyDescent="0.2">
      <c r="F573" s="4"/>
      <c r="G573" s="4"/>
      <c r="H573" s="4"/>
      <c r="I573" s="4"/>
      <c r="J573" s="4"/>
      <c r="K573" s="4"/>
      <c r="L573" s="4"/>
      <c r="M573" s="4"/>
    </row>
    <row r="574" spans="6:13" x14ac:dyDescent="0.2">
      <c r="F574" s="4"/>
      <c r="G574" s="4"/>
      <c r="H574" s="4"/>
      <c r="I574" s="4"/>
      <c r="J574" s="4"/>
      <c r="K574" s="4"/>
      <c r="L574" s="4"/>
      <c r="M574" s="4"/>
    </row>
    <row r="575" spans="6:13" x14ac:dyDescent="0.2">
      <c r="F575" s="4"/>
      <c r="G575" s="4"/>
      <c r="H575" s="4"/>
      <c r="I575" s="4"/>
      <c r="J575" s="4"/>
      <c r="K575" s="4"/>
      <c r="L575" s="4"/>
      <c r="M575" s="4"/>
    </row>
    <row r="576" spans="6:13" x14ac:dyDescent="0.2">
      <c r="F576" s="4"/>
      <c r="G576" s="4"/>
      <c r="H576" s="4"/>
      <c r="I576" s="4"/>
      <c r="J576" s="4"/>
      <c r="K576" s="4"/>
      <c r="L576" s="4"/>
      <c r="M576" s="4"/>
    </row>
    <row r="577" spans="6:13" x14ac:dyDescent="0.2">
      <c r="F577" s="4"/>
      <c r="G577" s="4"/>
      <c r="H577" s="4"/>
      <c r="I577" s="4"/>
      <c r="J577" s="4"/>
      <c r="K577" s="4"/>
      <c r="L577" s="4"/>
      <c r="M577" s="4"/>
    </row>
    <row r="578" spans="6:13" x14ac:dyDescent="0.2">
      <c r="F578" s="4"/>
      <c r="G578" s="4"/>
      <c r="H578" s="4"/>
      <c r="I578" s="4"/>
      <c r="J578" s="4"/>
      <c r="K578" s="4"/>
      <c r="L578" s="4"/>
      <c r="M578" s="4"/>
    </row>
    <row r="579" spans="6:13" x14ac:dyDescent="0.2">
      <c r="F579" s="4"/>
      <c r="G579" s="4"/>
      <c r="H579" s="4"/>
      <c r="I579" s="4"/>
      <c r="J579" s="4"/>
      <c r="K579" s="4"/>
      <c r="L579" s="4"/>
      <c r="M579" s="4"/>
    </row>
    <row r="580" spans="6:13" x14ac:dyDescent="0.2">
      <c r="F580" s="4"/>
      <c r="G580" s="4"/>
      <c r="H580" s="4"/>
      <c r="I580" s="4"/>
      <c r="J580" s="4"/>
      <c r="K580" s="4"/>
      <c r="L580" s="4"/>
      <c r="M580" s="4"/>
    </row>
    <row r="581" spans="6:13" x14ac:dyDescent="0.2">
      <c r="F581" s="4"/>
      <c r="G581" s="4"/>
      <c r="H581" s="4"/>
      <c r="I581" s="4"/>
      <c r="J581" s="4"/>
      <c r="K581" s="4"/>
      <c r="L581" s="4"/>
      <c r="M581" s="4"/>
    </row>
    <row r="582" spans="6:13" x14ac:dyDescent="0.2">
      <c r="F582" s="4"/>
      <c r="G582" s="4"/>
      <c r="H582" s="4"/>
      <c r="I582" s="4"/>
      <c r="J582" s="4"/>
      <c r="K582" s="4"/>
      <c r="L582" s="4"/>
      <c r="M582" s="4"/>
    </row>
    <row r="583" spans="6:13" x14ac:dyDescent="0.2">
      <c r="F583" s="4"/>
      <c r="G583" s="4"/>
      <c r="H583" s="4"/>
      <c r="I583" s="4"/>
      <c r="J583" s="4"/>
      <c r="K583" s="4"/>
      <c r="L583" s="4"/>
      <c r="M583" s="4"/>
    </row>
    <row r="584" spans="6:13" x14ac:dyDescent="0.2">
      <c r="F584" s="4"/>
      <c r="G584" s="4"/>
      <c r="H584" s="4"/>
      <c r="I584" s="4"/>
      <c r="J584" s="4"/>
      <c r="K584" s="4"/>
      <c r="L584" s="4"/>
      <c r="M584" s="4"/>
    </row>
    <row r="585" spans="6:13" x14ac:dyDescent="0.2">
      <c r="F585" s="4"/>
      <c r="G585" s="4"/>
      <c r="H585" s="4"/>
      <c r="I585" s="4"/>
      <c r="J585" s="4"/>
      <c r="K585" s="4"/>
      <c r="L585" s="4"/>
      <c r="M585" s="4"/>
    </row>
    <row r="586" spans="6:13" x14ac:dyDescent="0.2">
      <c r="F586" s="4"/>
      <c r="G586" s="4"/>
      <c r="H586" s="4"/>
      <c r="I586" s="4"/>
      <c r="J586" s="4"/>
      <c r="K586" s="4"/>
      <c r="L586" s="4"/>
      <c r="M586" s="4"/>
    </row>
    <row r="587" spans="6:13" x14ac:dyDescent="0.2">
      <c r="F587" s="4"/>
      <c r="G587" s="4"/>
      <c r="H587" s="4"/>
      <c r="I587" s="4"/>
      <c r="J587" s="4"/>
      <c r="K587" s="4"/>
      <c r="L587" s="4"/>
      <c r="M587" s="4"/>
    </row>
    <row r="588" spans="6:13" x14ac:dyDescent="0.2">
      <c r="F588" s="4"/>
      <c r="G588" s="4"/>
      <c r="H588" s="4"/>
      <c r="I588" s="4"/>
      <c r="J588" s="4"/>
      <c r="K588" s="4"/>
      <c r="L588" s="4"/>
      <c r="M588" s="4"/>
    </row>
    <row r="589" spans="6:13" x14ac:dyDescent="0.2">
      <c r="F589" s="4"/>
      <c r="G589" s="4"/>
      <c r="H589" s="4"/>
      <c r="I589" s="4"/>
      <c r="J589" s="4"/>
      <c r="K589" s="4"/>
      <c r="L589" s="4"/>
      <c r="M589" s="4"/>
    </row>
    <row r="590" spans="6:13" x14ac:dyDescent="0.2">
      <c r="F590" s="4"/>
      <c r="G590" s="4"/>
      <c r="H590" s="4"/>
      <c r="I590" s="4"/>
      <c r="J590" s="4"/>
      <c r="K590" s="4"/>
      <c r="L590" s="4"/>
      <c r="M590" s="4"/>
    </row>
    <row r="591" spans="6:13" x14ac:dyDescent="0.2">
      <c r="F591" s="4"/>
      <c r="G591" s="4"/>
      <c r="H591" s="4"/>
      <c r="I591" s="4"/>
      <c r="J591" s="4"/>
      <c r="K591" s="4"/>
      <c r="L591" s="4"/>
      <c r="M591" s="4"/>
    </row>
    <row r="592" spans="6:13" x14ac:dyDescent="0.2">
      <c r="F592" s="4"/>
      <c r="G592" s="4"/>
      <c r="H592" s="4"/>
      <c r="I592" s="4"/>
      <c r="J592" s="4"/>
      <c r="K592" s="4"/>
      <c r="L592" s="4"/>
      <c r="M592" s="4"/>
    </row>
    <row r="593" spans="6:13" x14ac:dyDescent="0.2">
      <c r="F593" s="4"/>
      <c r="G593" s="4"/>
      <c r="H593" s="4"/>
      <c r="I593" s="4"/>
      <c r="J593" s="4"/>
      <c r="K593" s="4"/>
      <c r="L593" s="4"/>
      <c r="M593" s="4"/>
    </row>
    <row r="594" spans="6:13" x14ac:dyDescent="0.2">
      <c r="F594" s="4"/>
      <c r="G594" s="4"/>
      <c r="H594" s="4"/>
      <c r="I594" s="4"/>
      <c r="J594" s="4"/>
      <c r="K594" s="4"/>
      <c r="L594" s="4"/>
      <c r="M594" s="4"/>
    </row>
  </sheetData>
  <pageMargins left="0.78740157480314965" right="0.39370078740157483" top="0.59055118110236227" bottom="0.39370078740157483" header="0.51181102362204722" footer="0.51181102362204722"/>
  <pageSetup paperSize="9" scale="74" orientation="landscape" r:id="rId1"/>
  <headerFooter alignWithMargins="0"/>
  <rowBreaks count="2" manualBreakCount="2">
    <brk id="51" max="11" man="1"/>
    <brk id="10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8"/>
  <sheetViews>
    <sheetView tabSelected="1" zoomScaleNormal="100" zoomScaleSheetLayoutView="100" workbookViewId="0">
      <pane xSplit="2" ySplit="4" topLeftCell="C17" activePane="bottomRight" state="frozen"/>
      <selection activeCell="X17" sqref="X17"/>
      <selection pane="topRight" activeCell="X17" sqref="X17"/>
      <selection pane="bottomLeft" activeCell="X17" sqref="X17"/>
      <selection pane="bottomRight" activeCell="F45" sqref="F45"/>
    </sheetView>
  </sheetViews>
  <sheetFormatPr defaultRowHeight="12.75" x14ac:dyDescent="0.2"/>
  <cols>
    <col min="1" max="1" width="3.7109375" style="3" customWidth="1"/>
    <col min="2" max="3" width="9.7109375" style="2" customWidth="1"/>
    <col min="4" max="4" width="40.7109375" customWidth="1"/>
    <col min="5" max="9" width="10.7109375" customWidth="1"/>
    <col min="10" max="10" width="13.28515625" customWidth="1"/>
    <col min="11" max="11" width="13.140625" customWidth="1"/>
    <col min="12" max="12" width="13.28515625" customWidth="1"/>
  </cols>
  <sheetData>
    <row r="1" spans="1:12" ht="15.75" x14ac:dyDescent="0.25">
      <c r="B1" s="52" t="s">
        <v>297</v>
      </c>
      <c r="D1" s="51"/>
    </row>
    <row r="3" spans="1:12" x14ac:dyDescent="0.2">
      <c r="A3" s="48"/>
      <c r="B3" s="49" t="s">
        <v>100</v>
      </c>
      <c r="C3" s="49" t="s">
        <v>98</v>
      </c>
      <c r="D3" s="49" t="s">
        <v>97</v>
      </c>
      <c r="E3" s="49" t="s">
        <v>96</v>
      </c>
      <c r="F3" s="49" t="s">
        <v>96</v>
      </c>
      <c r="G3" s="49" t="s">
        <v>95</v>
      </c>
      <c r="H3" s="50" t="s">
        <v>266</v>
      </c>
      <c r="I3" s="50" t="s">
        <v>95</v>
      </c>
      <c r="J3" s="49" t="s">
        <v>95</v>
      </c>
      <c r="K3" s="49" t="s">
        <v>95</v>
      </c>
      <c r="L3" s="49" t="s">
        <v>95</v>
      </c>
    </row>
    <row r="4" spans="1:12" x14ac:dyDescent="0.2">
      <c r="A4" s="48"/>
      <c r="B4" s="46" t="s">
        <v>94</v>
      </c>
      <c r="C4" s="46" t="s">
        <v>93</v>
      </c>
      <c r="D4" s="46"/>
      <c r="E4" s="46">
        <v>2016</v>
      </c>
      <c r="F4" s="46">
        <v>2017</v>
      </c>
      <c r="G4" s="46">
        <v>2018</v>
      </c>
      <c r="H4" s="47">
        <v>2018</v>
      </c>
      <c r="I4" s="47">
        <v>2019</v>
      </c>
      <c r="J4" s="46">
        <v>2020</v>
      </c>
      <c r="K4" s="46">
        <v>2021</v>
      </c>
      <c r="L4" s="46">
        <v>2022</v>
      </c>
    </row>
    <row r="5" spans="1:12" x14ac:dyDescent="0.2">
      <c r="A5" s="138"/>
      <c r="B5" s="17"/>
      <c r="C5" s="17"/>
      <c r="D5" s="17"/>
      <c r="E5" s="140"/>
      <c r="F5" s="140"/>
      <c r="G5" s="140"/>
      <c r="H5" s="139"/>
      <c r="I5" s="139"/>
      <c r="J5" s="140"/>
      <c r="K5" s="140"/>
      <c r="L5" s="140"/>
    </row>
    <row r="6" spans="1:12" x14ac:dyDescent="0.2">
      <c r="A6" s="6"/>
      <c r="B6" s="13"/>
      <c r="C6" s="13"/>
      <c r="D6" s="39" t="s">
        <v>139</v>
      </c>
      <c r="E6" s="43"/>
      <c r="F6" s="43"/>
      <c r="G6" s="43"/>
      <c r="H6" s="44"/>
      <c r="I6" s="44"/>
      <c r="J6" s="43"/>
      <c r="K6" s="43"/>
      <c r="L6" s="43"/>
    </row>
    <row r="7" spans="1:12" x14ac:dyDescent="0.2">
      <c r="A7" s="6"/>
      <c r="B7" s="13"/>
      <c r="C7" s="13"/>
      <c r="D7" s="12"/>
      <c r="E7" s="43"/>
      <c r="F7" s="43"/>
      <c r="G7" s="43"/>
      <c r="H7" s="44"/>
      <c r="I7" s="44"/>
      <c r="J7" s="43"/>
      <c r="K7" s="43"/>
      <c r="L7" s="43"/>
    </row>
    <row r="8" spans="1:12" x14ac:dyDescent="0.2">
      <c r="A8" s="27"/>
      <c r="B8" s="26" t="s">
        <v>0</v>
      </c>
      <c r="C8" s="13"/>
      <c r="D8" s="21" t="s">
        <v>138</v>
      </c>
      <c r="E8" s="43"/>
      <c r="F8" s="43"/>
      <c r="G8" s="43"/>
      <c r="H8" s="65"/>
      <c r="I8" s="65"/>
      <c r="J8" s="43"/>
      <c r="K8" s="43"/>
      <c r="L8" s="43"/>
    </row>
    <row r="9" spans="1:12" x14ac:dyDescent="0.2">
      <c r="A9" s="27"/>
      <c r="B9" s="26"/>
      <c r="C9" s="13"/>
      <c r="D9" s="13"/>
      <c r="E9" s="43"/>
      <c r="F9" s="43"/>
      <c r="G9" s="43"/>
      <c r="H9" s="44"/>
      <c r="I9" s="44"/>
      <c r="J9" s="43"/>
      <c r="K9" s="43"/>
      <c r="L9" s="43"/>
    </row>
    <row r="10" spans="1:12" x14ac:dyDescent="0.2">
      <c r="A10" s="6" t="s">
        <v>0</v>
      </c>
      <c r="B10" s="30" t="s">
        <v>137</v>
      </c>
      <c r="C10" s="13"/>
      <c r="D10" s="31" t="s">
        <v>136</v>
      </c>
      <c r="E10" s="61">
        <v>93790.804590752246</v>
      </c>
      <c r="F10" s="61">
        <f>SUM(F11:F17)</f>
        <v>61080.373209799865</v>
      </c>
      <c r="G10" s="61">
        <v>132349.94492408558</v>
      </c>
      <c r="H10" s="62">
        <f t="shared" ref="H10:K10" si="0">SUM(H11:H17)</f>
        <v>41629.061590752244</v>
      </c>
      <c r="I10" s="62">
        <f t="shared" si="0"/>
        <v>123460.89568599033</v>
      </c>
      <c r="J10" s="61">
        <f t="shared" si="0"/>
        <v>137925.43001932366</v>
      </c>
      <c r="K10" s="61">
        <f t="shared" si="0"/>
        <v>142603.21117805381</v>
      </c>
      <c r="L10" s="61">
        <f>SUM(L11:L17)</f>
        <v>147640.89122567288</v>
      </c>
    </row>
    <row r="11" spans="1:12" x14ac:dyDescent="0.2">
      <c r="A11" s="6"/>
      <c r="B11" s="66">
        <v>100</v>
      </c>
      <c r="C11" s="13"/>
      <c r="D11" s="31" t="s">
        <v>135</v>
      </c>
      <c r="E11" s="23">
        <v>7545.0291304347829</v>
      </c>
      <c r="F11" s="23">
        <f>'Activa 2019'!J179</f>
        <v>7147.949130434783</v>
      </c>
      <c r="G11" s="23">
        <v>6750.8691304347831</v>
      </c>
      <c r="H11" s="29">
        <f>'Activa 2019'!L179</f>
        <v>6750.8691304347831</v>
      </c>
      <c r="I11" s="29">
        <f>'Activa 2019'!N179</f>
        <v>6353.7891304347831</v>
      </c>
      <c r="J11" s="23">
        <f>'Activa 2019'!P179</f>
        <v>5956.7091304347832</v>
      </c>
      <c r="K11" s="23">
        <f>'Activa 2019'!R179</f>
        <v>5559.6291304347833</v>
      </c>
      <c r="L11" s="23">
        <f>'Activa 2019'!T179</f>
        <v>5162.5491304347834</v>
      </c>
    </row>
    <row r="12" spans="1:12" x14ac:dyDescent="0.2">
      <c r="A12" s="6"/>
      <c r="B12" s="66">
        <v>250</v>
      </c>
      <c r="C12" s="13"/>
      <c r="D12" s="31" t="s">
        <v>134</v>
      </c>
      <c r="E12" s="23">
        <v>2914.0286507936512</v>
      </c>
      <c r="F12" s="23">
        <f>'Activa 2019'!J181</f>
        <v>2473.088888888889</v>
      </c>
      <c r="G12" s="23">
        <v>2030.6888888888889</v>
      </c>
      <c r="H12" s="29">
        <f>'Activa 2019'!L181</f>
        <v>2030.6888888888889</v>
      </c>
      <c r="I12" s="29">
        <f>'Activa 2019'!N181</f>
        <v>1588.288888888889</v>
      </c>
      <c r="J12" s="23">
        <f>'Activa 2019'!P181</f>
        <v>1145.8888888888891</v>
      </c>
      <c r="K12" s="23">
        <f>'Activa 2019'!R181</f>
        <v>704.20000000000027</v>
      </c>
      <c r="L12" s="23">
        <f>'Activa 2019'!T181</f>
        <v>405.90000000000026</v>
      </c>
    </row>
    <row r="13" spans="1:12" x14ac:dyDescent="0.2">
      <c r="A13" s="6"/>
      <c r="B13" s="66">
        <v>300</v>
      </c>
      <c r="C13" s="13"/>
      <c r="D13" s="31" t="s">
        <v>133</v>
      </c>
      <c r="E13" s="23">
        <v>3464.7366666666667</v>
      </c>
      <c r="F13" s="23">
        <f>'Activa 2019'!J183</f>
        <v>758.20333333333338</v>
      </c>
      <c r="G13" s="23">
        <v>71591.733333333337</v>
      </c>
      <c r="H13" s="29">
        <f>'Activa 2019'!L183</f>
        <v>658.40000000000009</v>
      </c>
      <c r="I13" s="29">
        <f>'Activa 2019'!N183</f>
        <v>71558.266666666663</v>
      </c>
      <c r="J13" s="23">
        <f>'Activa 2019'!P183</f>
        <v>66724.800000000003</v>
      </c>
      <c r="K13" s="23">
        <f>'Activa 2019'!R183</f>
        <v>61891.333333333336</v>
      </c>
      <c r="L13" s="23">
        <f>'Activa 2019'!T183</f>
        <v>57057.866666666669</v>
      </c>
    </row>
    <row r="14" spans="1:12" x14ac:dyDescent="0.2">
      <c r="A14" s="6"/>
      <c r="B14" s="66">
        <v>500</v>
      </c>
      <c r="C14" s="13"/>
      <c r="D14" s="31" t="s">
        <v>132</v>
      </c>
      <c r="E14" s="23">
        <v>43243.18</v>
      </c>
      <c r="F14" s="23">
        <f>'Activa 2019'!J185</f>
        <v>27521.5</v>
      </c>
      <c r="G14" s="23">
        <v>22565.5</v>
      </c>
      <c r="H14" s="29">
        <f>'Activa 2019'!L185</f>
        <v>16778.07</v>
      </c>
      <c r="I14" s="29">
        <f>'Activa 2019'!N185</f>
        <v>28320.614999999998</v>
      </c>
      <c r="J14" s="23">
        <f>'Activa 2019'!P185</f>
        <v>39407.455000000002</v>
      </c>
      <c r="K14" s="23">
        <f>'Activa 2019'!R185</f>
        <v>47037.794999999998</v>
      </c>
      <c r="L14" s="23">
        <f>'Activa 2019'!T185</f>
        <v>49197.385000000002</v>
      </c>
    </row>
    <row r="15" spans="1:12" x14ac:dyDescent="0.2">
      <c r="A15" s="6"/>
      <c r="B15" s="66">
        <v>600</v>
      </c>
      <c r="C15" s="13"/>
      <c r="D15" s="31" t="s">
        <v>14</v>
      </c>
      <c r="E15" s="23">
        <v>29374.622857142858</v>
      </c>
      <c r="F15" s="23">
        <f>'Activa 2019'!J187</f>
        <v>17189.147857142856</v>
      </c>
      <c r="G15" s="23">
        <v>24679.392857142855</v>
      </c>
      <c r="H15" s="29">
        <f>'Activa 2019'!L187</f>
        <v>10679.272857142856</v>
      </c>
      <c r="I15" s="29">
        <f>'Activa 2019'!N187</f>
        <v>12168.795714285716</v>
      </c>
      <c r="J15" s="23">
        <f>'Activa 2019'!P187</f>
        <v>21799.760000000002</v>
      </c>
      <c r="K15" s="23">
        <f>'Activa 2019'!R187</f>
        <v>25099.760000000002</v>
      </c>
      <c r="L15" s="23">
        <f>'Activa 2019'!T187</f>
        <v>34087.020000000004</v>
      </c>
    </row>
    <row r="16" spans="1:12" x14ac:dyDescent="0.2">
      <c r="A16" s="6"/>
      <c r="B16" s="66">
        <v>800</v>
      </c>
      <c r="C16" s="13"/>
      <c r="D16" s="31" t="s">
        <v>131</v>
      </c>
      <c r="E16" s="23">
        <v>3832.3471428571434</v>
      </c>
      <c r="F16" s="23">
        <f>'Activa 2019'!J189</f>
        <v>3449.1328571428576</v>
      </c>
      <c r="G16" s="23">
        <v>3065.9185714285718</v>
      </c>
      <c r="H16" s="29">
        <f>'Activa 2019'!L189</f>
        <v>3065.9185714285718</v>
      </c>
      <c r="I16" s="29">
        <f>'Activa 2019'!N189</f>
        <v>2682.704285714286</v>
      </c>
      <c r="J16" s="23">
        <f>'Activa 2019'!P189</f>
        <v>2299.4900000000002</v>
      </c>
      <c r="K16" s="23">
        <f>'Activa 2019'!R189</f>
        <v>1916.2757142857145</v>
      </c>
      <c r="L16" s="23">
        <f>'Activa 2019'!T189</f>
        <v>1533.0614285714287</v>
      </c>
    </row>
    <row r="17" spans="1:14" x14ac:dyDescent="0.2">
      <c r="A17" s="6"/>
      <c r="B17" s="30">
        <v>950</v>
      </c>
      <c r="C17" s="13"/>
      <c r="D17" s="31" t="s">
        <v>130</v>
      </c>
      <c r="E17" s="23">
        <v>3416.8601428571428</v>
      </c>
      <c r="F17" s="23">
        <f>'Activa 2019'!J191</f>
        <v>2541.3511428571428</v>
      </c>
      <c r="G17" s="23">
        <v>1665.8421428571432</v>
      </c>
      <c r="H17" s="29">
        <f>'Activa 2019'!L191</f>
        <v>1665.8421428571432</v>
      </c>
      <c r="I17" s="29">
        <f>'Activa 2019'!N191</f>
        <v>788.43600000000038</v>
      </c>
      <c r="J17" s="23">
        <f>'Activa 2019'!P191</f>
        <v>591.32700000000045</v>
      </c>
      <c r="K17" s="23">
        <f>'Activa 2019'!R191</f>
        <v>394.21800000000047</v>
      </c>
      <c r="L17" s="23">
        <f>'Activa 2019'!T191</f>
        <v>197.10900000000049</v>
      </c>
    </row>
    <row r="18" spans="1:14" x14ac:dyDescent="0.2">
      <c r="A18" s="6"/>
      <c r="B18" s="30" t="s">
        <v>0</v>
      </c>
      <c r="C18" s="13"/>
      <c r="D18" s="13"/>
      <c r="E18" s="64" t="s">
        <v>0</v>
      </c>
      <c r="F18" s="64" t="s">
        <v>0</v>
      </c>
      <c r="G18" s="64" t="s">
        <v>0</v>
      </c>
      <c r="H18" s="33" t="s">
        <v>0</v>
      </c>
      <c r="I18" s="33"/>
      <c r="J18" s="64"/>
      <c r="K18" s="64"/>
      <c r="L18" s="64"/>
    </row>
    <row r="19" spans="1:14" x14ac:dyDescent="0.2">
      <c r="A19" s="6"/>
      <c r="B19" s="30"/>
      <c r="C19" s="13"/>
      <c r="D19" s="63" t="s">
        <v>129</v>
      </c>
      <c r="E19" s="23"/>
      <c r="F19" s="23"/>
      <c r="G19" s="23"/>
      <c r="H19" s="29"/>
      <c r="I19" s="29"/>
      <c r="J19" s="23"/>
      <c r="K19" s="23"/>
      <c r="L19" s="23"/>
    </row>
    <row r="20" spans="1:14" x14ac:dyDescent="0.2">
      <c r="A20" s="6"/>
      <c r="B20" s="30"/>
      <c r="C20" s="13"/>
      <c r="D20" s="63"/>
      <c r="E20" s="23"/>
      <c r="F20" s="23"/>
      <c r="G20" s="23"/>
      <c r="H20" s="29"/>
      <c r="I20" s="29"/>
      <c r="J20" s="23"/>
      <c r="K20" s="23"/>
      <c r="L20" s="23"/>
    </row>
    <row r="21" spans="1:14" x14ac:dyDescent="0.2">
      <c r="A21" s="6"/>
      <c r="B21" s="30" t="s">
        <v>128</v>
      </c>
      <c r="C21" s="13"/>
      <c r="D21" s="31" t="s">
        <v>127</v>
      </c>
      <c r="E21" s="61">
        <v>46460.520000000004</v>
      </c>
      <c r="F21" s="61">
        <f>SUM(F22:F25)</f>
        <v>48280</v>
      </c>
      <c r="G21" s="61">
        <v>46460.520000000004</v>
      </c>
      <c r="H21" s="62">
        <f t="shared" ref="H21:L21" si="1">SUM(H22:H25)</f>
        <v>50432</v>
      </c>
      <c r="I21" s="62">
        <f t="shared" si="1"/>
        <v>44438.16</v>
      </c>
      <c r="J21" s="61">
        <f t="shared" si="1"/>
        <v>44438.16</v>
      </c>
      <c r="K21" s="61">
        <f t="shared" si="1"/>
        <v>44438.16</v>
      </c>
      <c r="L21" s="61">
        <f t="shared" si="1"/>
        <v>44438.16</v>
      </c>
    </row>
    <row r="22" spans="1:14" x14ac:dyDescent="0.2">
      <c r="A22" s="6"/>
      <c r="B22" s="30">
        <v>12000</v>
      </c>
      <c r="C22" s="13"/>
      <c r="D22" s="31" t="s">
        <v>126</v>
      </c>
      <c r="E22" s="23">
        <v>7022.36</v>
      </c>
      <c r="F22" s="23">
        <v>8402</v>
      </c>
      <c r="G22" s="23">
        <v>7022.36</v>
      </c>
      <c r="H22" s="29">
        <v>6764</v>
      </c>
      <c r="I22" s="29">
        <v>5000</v>
      </c>
      <c r="J22" s="23">
        <v>5000</v>
      </c>
      <c r="K22" s="23">
        <v>5000</v>
      </c>
      <c r="L22" s="23">
        <v>5000</v>
      </c>
    </row>
    <row r="23" spans="1:14" x14ac:dyDescent="0.2">
      <c r="A23" s="6"/>
      <c r="B23" s="30">
        <v>12100</v>
      </c>
      <c r="C23" s="13"/>
      <c r="D23" s="31" t="s">
        <v>125</v>
      </c>
      <c r="E23" s="64">
        <v>0</v>
      </c>
      <c r="F23" s="64">
        <f t="shared" ref="F23" si="2">E23</f>
        <v>0</v>
      </c>
      <c r="G23" s="64">
        <v>0</v>
      </c>
      <c r="H23" s="29">
        <f>F23</f>
        <v>0</v>
      </c>
      <c r="I23" s="29">
        <v>0</v>
      </c>
      <c r="J23" s="64">
        <v>0</v>
      </c>
      <c r="K23" s="64">
        <v>0</v>
      </c>
      <c r="L23" s="64">
        <v>0</v>
      </c>
    </row>
    <row r="24" spans="1:14" x14ac:dyDescent="0.2">
      <c r="A24" s="6"/>
      <c r="B24" s="30">
        <v>12200</v>
      </c>
      <c r="C24" s="13"/>
      <c r="D24" s="31" t="s">
        <v>124</v>
      </c>
      <c r="E24" s="23">
        <v>39438.160000000003</v>
      </c>
      <c r="F24" s="23">
        <v>39878</v>
      </c>
      <c r="G24" s="23">
        <v>39438.160000000003</v>
      </c>
      <c r="H24" s="29">
        <v>43668</v>
      </c>
      <c r="I24" s="29">
        <v>39438.160000000003</v>
      </c>
      <c r="J24" s="23">
        <v>39438.160000000003</v>
      </c>
      <c r="K24" s="23">
        <v>39438.160000000003</v>
      </c>
      <c r="L24" s="23">
        <v>39438.160000000003</v>
      </c>
      <c r="N24" s="4"/>
    </row>
    <row r="25" spans="1:14" x14ac:dyDescent="0.2">
      <c r="A25" s="6"/>
      <c r="B25" s="30">
        <v>29999</v>
      </c>
      <c r="C25" s="13"/>
      <c r="D25" s="31" t="s">
        <v>123</v>
      </c>
      <c r="E25" s="23">
        <v>0</v>
      </c>
      <c r="F25" s="23">
        <v>0</v>
      </c>
      <c r="G25" s="23">
        <v>0</v>
      </c>
      <c r="H25" s="29">
        <v>0</v>
      </c>
      <c r="I25" s="29">
        <v>0</v>
      </c>
      <c r="J25" s="23">
        <v>0</v>
      </c>
      <c r="K25" s="23">
        <v>0</v>
      </c>
      <c r="L25" s="23">
        <v>0</v>
      </c>
    </row>
    <row r="26" spans="1:14" x14ac:dyDescent="0.2">
      <c r="A26" s="6"/>
      <c r="B26" s="30"/>
      <c r="C26" s="13"/>
      <c r="D26" s="31"/>
      <c r="E26" s="23"/>
      <c r="F26" s="23"/>
      <c r="G26" s="23"/>
      <c r="H26" s="29"/>
      <c r="I26" s="29"/>
      <c r="J26" s="23"/>
      <c r="K26" s="23"/>
      <c r="L26" s="23"/>
    </row>
    <row r="27" spans="1:14" x14ac:dyDescent="0.2">
      <c r="A27" s="6"/>
      <c r="B27" s="30" t="s">
        <v>122</v>
      </c>
      <c r="C27" s="13"/>
      <c r="D27" s="31" t="s">
        <v>121</v>
      </c>
      <c r="E27" s="61">
        <v>182816.54000000015</v>
      </c>
      <c r="F27" s="61">
        <f>F28</f>
        <v>243077.04000000018</v>
      </c>
      <c r="G27" s="61">
        <v>240887.09000000008</v>
      </c>
      <c r="H27" s="62">
        <f t="shared" ref="H27:L27" si="3">H28</f>
        <v>258802.5100000003</v>
      </c>
      <c r="I27" s="62">
        <f t="shared" si="3"/>
        <v>300382.53166666743</v>
      </c>
      <c r="J27" s="61">
        <f t="shared" si="3"/>
        <v>457424.03166666749</v>
      </c>
      <c r="K27" s="61">
        <f t="shared" si="3"/>
        <v>619224.03166666743</v>
      </c>
      <c r="L27" s="61">
        <f t="shared" si="3"/>
        <v>776008.78166666743</v>
      </c>
    </row>
    <row r="28" spans="1:14" x14ac:dyDescent="0.2">
      <c r="A28" s="6"/>
      <c r="B28" s="30">
        <v>11500</v>
      </c>
      <c r="C28" s="13"/>
      <c r="D28" s="31" t="s">
        <v>120</v>
      </c>
      <c r="E28" s="23">
        <v>182816.54000000015</v>
      </c>
      <c r="F28" s="23">
        <f>Kasstroomoverzicht!F32</f>
        <v>243077.04000000018</v>
      </c>
      <c r="G28" s="23">
        <v>240887.09000000008</v>
      </c>
      <c r="H28" s="29">
        <f>Kasstroomoverzicht!G32</f>
        <v>258802.5100000003</v>
      </c>
      <c r="I28" s="29">
        <f>Kasstroomoverzicht!H32</f>
        <v>300382.53166666743</v>
      </c>
      <c r="J28" s="23">
        <f>Kasstroomoverzicht!I32</f>
        <v>457424.03166666749</v>
      </c>
      <c r="K28" s="23">
        <f>Kasstroomoverzicht!J32</f>
        <v>619224.03166666743</v>
      </c>
      <c r="L28" s="23">
        <f>Kasstroomoverzicht!K32</f>
        <v>776008.78166666743</v>
      </c>
    </row>
    <row r="29" spans="1:14" x14ac:dyDescent="0.2">
      <c r="A29" s="6"/>
      <c r="B29" s="30"/>
      <c r="C29" s="13"/>
      <c r="D29" s="31"/>
      <c r="E29" s="23"/>
      <c r="F29" s="23"/>
      <c r="G29" s="23"/>
      <c r="H29" s="29"/>
      <c r="I29" s="29"/>
      <c r="J29" s="23"/>
      <c r="K29" s="23"/>
      <c r="L29" s="23"/>
    </row>
    <row r="30" spans="1:14" x14ac:dyDescent="0.2">
      <c r="A30" s="6"/>
      <c r="B30" s="30"/>
      <c r="C30" s="13"/>
      <c r="D30" s="39" t="s">
        <v>119</v>
      </c>
      <c r="E30" s="18">
        <v>323067.8645907524</v>
      </c>
      <c r="F30" s="18">
        <f>F10+F21+F27</f>
        <v>352437.41320980003</v>
      </c>
      <c r="G30" s="18">
        <v>419697.55492408568</v>
      </c>
      <c r="H30" s="18">
        <f t="shared" ref="H30:L30" si="4">H10+H21+H27</f>
        <v>350863.57159075257</v>
      </c>
      <c r="I30" s="18">
        <f t="shared" si="4"/>
        <v>468281.58735265775</v>
      </c>
      <c r="J30" s="18">
        <f t="shared" si="4"/>
        <v>639787.62168599118</v>
      </c>
      <c r="K30" s="18">
        <f t="shared" si="4"/>
        <v>806265.40284472122</v>
      </c>
      <c r="L30" s="18">
        <f t="shared" si="4"/>
        <v>968087.83289234038</v>
      </c>
    </row>
    <row r="31" spans="1:14" x14ac:dyDescent="0.2">
      <c r="A31" s="6"/>
      <c r="B31" s="30"/>
      <c r="C31" s="13"/>
      <c r="D31" s="31"/>
      <c r="E31" s="23"/>
      <c r="F31" s="23"/>
      <c r="G31" s="23"/>
      <c r="H31" s="29"/>
      <c r="I31" s="29"/>
      <c r="J31" s="23"/>
      <c r="K31" s="23"/>
      <c r="L31" s="23"/>
    </row>
    <row r="32" spans="1:14" x14ac:dyDescent="0.2">
      <c r="A32" s="6"/>
      <c r="B32" s="30"/>
      <c r="C32" s="13"/>
      <c r="D32" s="31"/>
      <c r="E32" s="23"/>
      <c r="F32" s="23"/>
      <c r="G32" s="23"/>
      <c r="H32" s="29"/>
      <c r="I32" s="29"/>
      <c r="J32" s="23"/>
      <c r="K32" s="23"/>
      <c r="L32" s="23"/>
    </row>
    <row r="33" spans="1:14" x14ac:dyDescent="0.2">
      <c r="A33" s="6"/>
      <c r="B33" s="30"/>
      <c r="C33" s="13"/>
      <c r="D33" s="39" t="s">
        <v>118</v>
      </c>
      <c r="E33" s="23"/>
      <c r="F33" s="23"/>
      <c r="G33" s="23"/>
      <c r="H33" s="29"/>
      <c r="I33" s="29"/>
      <c r="J33" s="23"/>
      <c r="K33" s="23"/>
      <c r="L33" s="23"/>
    </row>
    <row r="34" spans="1:14" x14ac:dyDescent="0.2">
      <c r="A34" s="6"/>
      <c r="B34" s="30"/>
      <c r="C34" s="13"/>
      <c r="D34" s="31"/>
      <c r="E34" s="23"/>
      <c r="F34" s="23"/>
      <c r="G34" s="23"/>
      <c r="H34" s="29"/>
      <c r="I34" s="29"/>
      <c r="J34" s="23"/>
      <c r="K34" s="23"/>
      <c r="L34" s="23"/>
    </row>
    <row r="35" spans="1:14" x14ac:dyDescent="0.2">
      <c r="A35" s="6"/>
      <c r="B35" s="30" t="s">
        <v>117</v>
      </c>
      <c r="C35" s="13"/>
      <c r="D35" s="63" t="s">
        <v>116</v>
      </c>
      <c r="E35" s="61">
        <v>125376.48395997263</v>
      </c>
      <c r="F35" s="61">
        <f t="shared" ref="F35:K35" si="5">F36</f>
        <v>134194.27234092544</v>
      </c>
      <c r="G35" s="61">
        <v>161765.62429330629</v>
      </c>
      <c r="H35" s="62">
        <f t="shared" si="5"/>
        <v>110416.37072187793</v>
      </c>
      <c r="I35" s="62">
        <f t="shared" si="5"/>
        <v>224536.61648378315</v>
      </c>
      <c r="J35" s="61">
        <f t="shared" si="5"/>
        <v>372622.65081711649</v>
      </c>
      <c r="K35" s="61">
        <f t="shared" si="5"/>
        <v>515680.43197584664</v>
      </c>
      <c r="L35" s="61">
        <f>L36</f>
        <v>654082.86202346568</v>
      </c>
    </row>
    <row r="36" spans="1:14" x14ac:dyDescent="0.2">
      <c r="A36" s="6"/>
      <c r="B36" s="30">
        <v>1050</v>
      </c>
      <c r="C36" s="13"/>
      <c r="D36" s="31" t="s">
        <v>115</v>
      </c>
      <c r="E36" s="23">
        <v>125376.483959973</v>
      </c>
      <c r="F36" s="23">
        <f>E36+'Exploitatie OPO Ameland'!G132</f>
        <v>134194.27234092544</v>
      </c>
      <c r="G36" s="23">
        <v>161765.62429330629</v>
      </c>
      <c r="H36" s="29">
        <f>F36+'Exploitatie OPO Ameland'!I132</f>
        <v>110416.37072187793</v>
      </c>
      <c r="I36" s="29">
        <f>H36+'Exploitatie OPO Ameland'!J132</f>
        <v>224536.61648378315</v>
      </c>
      <c r="J36" s="23">
        <f>I36+'Exploitatie OPO Ameland'!K132</f>
        <v>372622.65081711649</v>
      </c>
      <c r="K36" s="23">
        <f>J36+'Exploitatie OPO Ameland'!L132</f>
        <v>515680.43197584664</v>
      </c>
      <c r="L36" s="23">
        <f>K36+'Exploitatie OPO Ameland'!M132</f>
        <v>654082.86202346568</v>
      </c>
    </row>
    <row r="37" spans="1:14" x14ac:dyDescent="0.2">
      <c r="A37" s="6"/>
      <c r="B37" s="30"/>
      <c r="C37" s="13"/>
      <c r="D37" s="31"/>
      <c r="E37" s="23"/>
      <c r="F37" s="23"/>
      <c r="G37" s="23"/>
      <c r="H37" s="29"/>
      <c r="I37" s="29"/>
      <c r="J37" s="23"/>
      <c r="K37" s="23"/>
      <c r="L37" s="23"/>
    </row>
    <row r="38" spans="1:14" x14ac:dyDescent="0.2">
      <c r="A38" s="6"/>
      <c r="B38" s="30" t="s">
        <v>114</v>
      </c>
      <c r="C38" s="13"/>
      <c r="D38" s="21" t="s">
        <v>113</v>
      </c>
      <c r="E38" s="61">
        <v>121724.65</v>
      </c>
      <c r="F38" s="61">
        <f>F39+F40</f>
        <v>138957.65</v>
      </c>
      <c r="G38" s="61">
        <v>178624.65</v>
      </c>
      <c r="H38" s="62">
        <f t="shared" ref="H38:K38" si="6">H39+H40</f>
        <v>154324.15</v>
      </c>
      <c r="I38" s="62">
        <f t="shared" si="6"/>
        <v>177744.15</v>
      </c>
      <c r="J38" s="61">
        <f t="shared" si="6"/>
        <v>201164.15</v>
      </c>
      <c r="K38" s="61">
        <f t="shared" si="6"/>
        <v>224584.15</v>
      </c>
      <c r="L38" s="61">
        <f>L39+L40</f>
        <v>248004.15</v>
      </c>
    </row>
    <row r="39" spans="1:14" x14ac:dyDescent="0.2">
      <c r="A39" s="6"/>
      <c r="B39" s="30">
        <v>2000</v>
      </c>
      <c r="C39" s="13"/>
      <c r="D39" s="31" t="s">
        <v>112</v>
      </c>
      <c r="E39" s="23">
        <v>115939.65</v>
      </c>
      <c r="F39" s="23">
        <f>E39+'Exploitatie OPO Ameland'!G69</f>
        <v>135404.65</v>
      </c>
      <c r="G39" s="23">
        <v>169939.65</v>
      </c>
      <c r="H39" s="29">
        <f>F39+'Exploitatie OPO Ameland'!I69-7078.5</f>
        <v>147791.15</v>
      </c>
      <c r="I39" s="29">
        <f>H39+'Exploitatie OPO Ameland'!J69</f>
        <v>170711.15</v>
      </c>
      <c r="J39" s="23">
        <f>I39+'Exploitatie OPO Ameland'!K69</f>
        <v>193631.15</v>
      </c>
      <c r="K39" s="23">
        <f>J39+'Exploitatie OPO Ameland'!L69</f>
        <v>216551.15</v>
      </c>
      <c r="L39" s="23">
        <f>K39+'Exploitatie OPO Ameland'!M69</f>
        <v>239471.15</v>
      </c>
      <c r="N39" s="146"/>
    </row>
    <row r="40" spans="1:14" x14ac:dyDescent="0.2">
      <c r="A40" s="6"/>
      <c r="B40" s="30">
        <v>2400</v>
      </c>
      <c r="C40" s="13"/>
      <c r="D40" s="31" t="s">
        <v>111</v>
      </c>
      <c r="E40" s="23">
        <v>5785</v>
      </c>
      <c r="F40" s="23">
        <f>E40+'Exploitatie OPO Ameland'!G44</f>
        <v>3553</v>
      </c>
      <c r="G40" s="23">
        <v>8685</v>
      </c>
      <c r="H40" s="29">
        <f>F40+'Exploitatie OPO Ameland'!I44</f>
        <v>6533</v>
      </c>
      <c r="I40" s="29">
        <f>H40+'Exploitatie OPO Ameland'!J44</f>
        <v>7033</v>
      </c>
      <c r="J40" s="23">
        <f>I40+'Exploitatie OPO Ameland'!K44</f>
        <v>7533</v>
      </c>
      <c r="K40" s="23">
        <f>J40+'Exploitatie OPO Ameland'!L44</f>
        <v>8033</v>
      </c>
      <c r="L40" s="23">
        <f>K40+'Exploitatie OPO Ameland'!M44</f>
        <v>8533</v>
      </c>
      <c r="N40" s="146"/>
    </row>
    <row r="41" spans="1:14" x14ac:dyDescent="0.2">
      <c r="A41" s="6"/>
      <c r="B41" s="30"/>
      <c r="C41" s="13"/>
      <c r="D41" s="31"/>
      <c r="E41" s="23"/>
      <c r="F41" s="23"/>
      <c r="G41" s="23"/>
      <c r="H41" s="29"/>
      <c r="I41" s="29"/>
      <c r="J41" s="23"/>
      <c r="K41" s="23"/>
      <c r="L41" s="23"/>
    </row>
    <row r="42" spans="1:14" x14ac:dyDescent="0.2">
      <c r="A42" s="6"/>
      <c r="B42" s="30" t="s">
        <v>110</v>
      </c>
      <c r="C42" s="13"/>
      <c r="D42" s="21" t="s">
        <v>109</v>
      </c>
      <c r="E42" s="61">
        <v>75967.02</v>
      </c>
      <c r="F42" s="61">
        <f>SUM(F43:F48)</f>
        <v>79285</v>
      </c>
      <c r="G42" s="61">
        <v>79307.570000000007</v>
      </c>
      <c r="H42" s="62">
        <f t="shared" ref="H42:K42" si="7">SUM(H43:H48)</f>
        <v>86122.23</v>
      </c>
      <c r="I42" s="62">
        <f>SUM(I43:I48)</f>
        <v>66000</v>
      </c>
      <c r="J42" s="61">
        <f t="shared" si="7"/>
        <v>66000</v>
      </c>
      <c r="K42" s="61">
        <f t="shared" si="7"/>
        <v>66000</v>
      </c>
      <c r="L42" s="61">
        <f>SUM(L43:L48)</f>
        <v>66000</v>
      </c>
    </row>
    <row r="43" spans="1:14" x14ac:dyDescent="0.2">
      <c r="A43" s="6"/>
      <c r="B43" s="30">
        <v>13000</v>
      </c>
      <c r="C43" s="13"/>
      <c r="D43" s="31" t="s">
        <v>108</v>
      </c>
      <c r="E43" s="23">
        <v>24233.05</v>
      </c>
      <c r="F43" s="23">
        <v>24815</v>
      </c>
      <c r="G43" s="23">
        <v>2585.35</v>
      </c>
      <c r="H43" s="29">
        <v>33755.919999999998</v>
      </c>
      <c r="I43" s="29">
        <v>10000</v>
      </c>
      <c r="J43" s="23">
        <v>10000</v>
      </c>
      <c r="K43" s="23">
        <v>10000</v>
      </c>
      <c r="L43" s="23">
        <v>10000</v>
      </c>
    </row>
    <row r="44" spans="1:14" x14ac:dyDescent="0.2">
      <c r="A44" s="6"/>
      <c r="B44" s="30">
        <v>13200</v>
      </c>
      <c r="C44" s="13"/>
      <c r="D44" s="31" t="s">
        <v>107</v>
      </c>
      <c r="E44" s="23">
        <v>17776.91</v>
      </c>
      <c r="F44" s="23">
        <v>19168</v>
      </c>
      <c r="G44" s="23">
        <v>36030.04</v>
      </c>
      <c r="H44" s="29">
        <v>15519</v>
      </c>
      <c r="I44" s="29">
        <v>20000</v>
      </c>
      <c r="J44" s="23">
        <v>20000</v>
      </c>
      <c r="K44" s="23">
        <v>20000</v>
      </c>
      <c r="L44" s="23">
        <v>20000</v>
      </c>
    </row>
    <row r="45" spans="1:14" x14ac:dyDescent="0.2">
      <c r="A45" s="6"/>
      <c r="B45" s="30">
        <v>14106</v>
      </c>
      <c r="C45" s="13"/>
      <c r="D45" s="31" t="s">
        <v>106</v>
      </c>
      <c r="E45" s="23">
        <v>6770.83</v>
      </c>
      <c r="F45" s="23">
        <v>7957</v>
      </c>
      <c r="G45" s="23">
        <v>13813.18</v>
      </c>
      <c r="H45" s="29">
        <v>8637.31</v>
      </c>
      <c r="I45" s="29">
        <v>8500</v>
      </c>
      <c r="J45" s="23">
        <v>8500</v>
      </c>
      <c r="K45" s="23">
        <v>8500</v>
      </c>
      <c r="L45" s="23">
        <v>8500</v>
      </c>
    </row>
    <row r="46" spans="1:14" x14ac:dyDescent="0.2">
      <c r="A46" s="6"/>
      <c r="B46" s="30">
        <v>14107</v>
      </c>
      <c r="C46" s="13"/>
      <c r="D46" s="31" t="s">
        <v>105</v>
      </c>
      <c r="E46" s="23">
        <v>26938</v>
      </c>
      <c r="F46" s="23">
        <v>27296</v>
      </c>
      <c r="G46" s="23">
        <v>26879</v>
      </c>
      <c r="H46" s="29">
        <v>27731</v>
      </c>
      <c r="I46" s="29">
        <v>27500</v>
      </c>
      <c r="J46" s="23">
        <v>27500</v>
      </c>
      <c r="K46" s="23">
        <v>27500</v>
      </c>
      <c r="L46" s="23">
        <v>27500</v>
      </c>
    </row>
    <row r="47" spans="1:14" x14ac:dyDescent="0.2">
      <c r="A47" s="6"/>
      <c r="B47" s="30">
        <v>14201</v>
      </c>
      <c r="C47" s="13"/>
      <c r="D47" s="31" t="s">
        <v>104</v>
      </c>
      <c r="E47" s="23">
        <v>248.23</v>
      </c>
      <c r="F47" s="23">
        <v>49</v>
      </c>
      <c r="G47" s="23">
        <v>0</v>
      </c>
      <c r="H47" s="29">
        <v>479</v>
      </c>
      <c r="I47" s="29">
        <v>0</v>
      </c>
      <c r="J47" s="23">
        <v>0</v>
      </c>
      <c r="K47" s="23">
        <v>0</v>
      </c>
      <c r="L47" s="23">
        <v>0</v>
      </c>
    </row>
    <row r="48" spans="1:14" x14ac:dyDescent="0.2">
      <c r="A48" s="6"/>
      <c r="B48" s="30">
        <v>290000</v>
      </c>
      <c r="C48" s="13"/>
      <c r="D48" s="31" t="s">
        <v>103</v>
      </c>
      <c r="E48" s="23">
        <v>0</v>
      </c>
      <c r="F48" s="23">
        <v>0</v>
      </c>
      <c r="G48" s="23">
        <v>0</v>
      </c>
      <c r="H48" s="29">
        <v>0</v>
      </c>
      <c r="I48" s="29">
        <v>0</v>
      </c>
      <c r="J48" s="23">
        <v>0</v>
      </c>
      <c r="K48" s="23">
        <v>0</v>
      </c>
      <c r="L48" s="23">
        <v>0</v>
      </c>
    </row>
    <row r="49" spans="1:12" x14ac:dyDescent="0.2">
      <c r="A49" s="6"/>
      <c r="B49" s="30"/>
      <c r="C49" s="13"/>
      <c r="D49" s="31"/>
      <c r="E49" s="23"/>
      <c r="F49" s="23"/>
      <c r="G49" s="23"/>
      <c r="H49" s="29"/>
      <c r="I49" s="29"/>
      <c r="J49" s="23"/>
      <c r="K49" s="23"/>
      <c r="L49" s="23"/>
    </row>
    <row r="50" spans="1:12" x14ac:dyDescent="0.2">
      <c r="A50" s="6"/>
      <c r="B50" s="30"/>
      <c r="C50" s="13"/>
      <c r="D50" s="39" t="s">
        <v>102</v>
      </c>
      <c r="E50" s="18">
        <v>323068.15395997261</v>
      </c>
      <c r="F50" s="18">
        <f>F35+F38+F42</f>
        <v>352436.92234092543</v>
      </c>
      <c r="G50" s="18">
        <v>419697.84429330629</v>
      </c>
      <c r="H50" s="18">
        <f t="shared" ref="H50:L50" si="8">H35+H38+H42</f>
        <v>350862.75072187791</v>
      </c>
      <c r="I50" s="18">
        <f t="shared" si="8"/>
        <v>468280.76648378314</v>
      </c>
      <c r="J50" s="18">
        <f t="shared" si="8"/>
        <v>639786.80081711651</v>
      </c>
      <c r="K50" s="18">
        <f t="shared" si="8"/>
        <v>806264.58197584667</v>
      </c>
      <c r="L50" s="18">
        <f t="shared" si="8"/>
        <v>968087.01202346571</v>
      </c>
    </row>
    <row r="51" spans="1:12" x14ac:dyDescent="0.2">
      <c r="A51" s="6"/>
      <c r="B51" s="30"/>
      <c r="C51" s="13"/>
      <c r="D51" s="31"/>
      <c r="E51" s="23"/>
      <c r="F51" s="23"/>
      <c r="G51" s="23"/>
      <c r="H51" s="57"/>
      <c r="I51" s="57"/>
      <c r="J51" s="23"/>
      <c r="K51" s="23"/>
      <c r="L51" s="23"/>
    </row>
    <row r="52" spans="1:12" x14ac:dyDescent="0.2">
      <c r="A52" s="6"/>
      <c r="B52" s="30"/>
      <c r="C52" s="13"/>
      <c r="D52" s="31"/>
      <c r="E52" s="23"/>
      <c r="F52" s="23"/>
      <c r="G52" s="23"/>
      <c r="H52" s="57"/>
      <c r="I52" s="57"/>
      <c r="J52" s="23"/>
      <c r="K52" s="23"/>
      <c r="L52" s="23"/>
    </row>
    <row r="53" spans="1:12" x14ac:dyDescent="0.2">
      <c r="A53" s="6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6"/>
      <c r="E54" s="4"/>
      <c r="F54" s="4"/>
      <c r="G54" s="4"/>
      <c r="H54" s="4"/>
      <c r="I54" s="4"/>
      <c r="J54" s="4"/>
      <c r="K54" s="4"/>
      <c r="L54" s="4"/>
    </row>
    <row r="55" spans="1:12" x14ac:dyDescent="0.2">
      <c r="A55" s="6"/>
      <c r="E55" s="4"/>
      <c r="F55" s="4"/>
      <c r="G55" s="4"/>
      <c r="H55" s="4"/>
      <c r="I55" s="4"/>
      <c r="J55" s="4"/>
      <c r="K55" s="4"/>
      <c r="L55" s="4"/>
    </row>
    <row r="56" spans="1:12" x14ac:dyDescent="0.2">
      <c r="A56" s="6"/>
      <c r="E56" s="4">
        <f>E30-E50</f>
        <v>-0.28936922020511702</v>
      </c>
      <c r="F56" s="4"/>
      <c r="G56" s="4"/>
      <c r="H56" s="4"/>
      <c r="I56" s="4"/>
      <c r="J56" s="4"/>
      <c r="K56" s="4"/>
      <c r="L56" s="4"/>
    </row>
    <row r="57" spans="1:12" x14ac:dyDescent="0.2">
      <c r="A57" s="6"/>
      <c r="E57" s="4"/>
      <c r="F57" s="4"/>
      <c r="G57" s="4"/>
      <c r="H57" s="4"/>
      <c r="I57" s="4"/>
      <c r="J57" s="4"/>
      <c r="K57" s="4"/>
      <c r="L57" s="4"/>
    </row>
    <row r="58" spans="1:12" x14ac:dyDescent="0.2">
      <c r="A58" s="6"/>
      <c r="E58" s="4"/>
      <c r="F58" s="4"/>
      <c r="G58" s="4"/>
      <c r="H58" s="4"/>
      <c r="I58" s="4"/>
      <c r="J58" s="4"/>
      <c r="K58" s="4"/>
      <c r="L58" s="4"/>
    </row>
    <row r="59" spans="1:12" x14ac:dyDescent="0.2">
      <c r="A59" s="6"/>
      <c r="E59" s="4"/>
      <c r="F59" s="4"/>
      <c r="G59" s="4"/>
      <c r="H59" s="4"/>
      <c r="I59" s="4"/>
      <c r="J59" s="4"/>
      <c r="K59" s="4"/>
      <c r="L59" s="4"/>
    </row>
    <row r="60" spans="1:12" x14ac:dyDescent="0.2">
      <c r="A60" s="6"/>
      <c r="E60" s="4"/>
      <c r="F60" s="4"/>
      <c r="G60" s="4"/>
      <c r="H60" s="4"/>
      <c r="I60" s="4"/>
      <c r="J60" s="4"/>
      <c r="K60" s="4"/>
      <c r="L60" s="4"/>
    </row>
    <row r="61" spans="1:12" x14ac:dyDescent="0.2">
      <c r="A61" s="6"/>
      <c r="E61" s="4"/>
      <c r="F61" s="4"/>
      <c r="G61" s="4"/>
      <c r="H61" s="4"/>
      <c r="I61" s="4"/>
      <c r="J61" s="4"/>
      <c r="K61" s="4"/>
      <c r="L61" s="4"/>
    </row>
    <row r="62" spans="1:12" x14ac:dyDescent="0.2">
      <c r="A62" s="6"/>
      <c r="E62" s="4"/>
      <c r="F62" s="4"/>
      <c r="G62" s="4"/>
      <c r="H62" s="4"/>
      <c r="I62" s="4"/>
      <c r="J62" s="4"/>
      <c r="K62" s="4"/>
      <c r="L62" s="4"/>
    </row>
    <row r="63" spans="1:12" x14ac:dyDescent="0.2">
      <c r="A63" s="6"/>
      <c r="E63" s="4"/>
      <c r="F63" s="4"/>
      <c r="G63" s="4"/>
      <c r="H63" s="4"/>
      <c r="I63" s="4"/>
      <c r="J63" s="4"/>
      <c r="K63" s="4"/>
      <c r="L63" s="4"/>
    </row>
    <row r="64" spans="1:12" x14ac:dyDescent="0.2">
      <c r="A64" s="6"/>
      <c r="E64" s="4"/>
      <c r="F64" s="4"/>
      <c r="G64" s="4"/>
      <c r="H64" s="4"/>
      <c r="I64" s="4"/>
      <c r="J64" s="4"/>
      <c r="K64" s="4"/>
      <c r="L64" s="4"/>
    </row>
    <row r="65" spans="1:12" x14ac:dyDescent="0.2">
      <c r="A65" s="6"/>
      <c r="E65" s="4"/>
      <c r="F65" s="4"/>
      <c r="G65" s="4"/>
      <c r="H65" s="4"/>
      <c r="I65" s="4"/>
      <c r="J65" s="4"/>
      <c r="K65" s="4"/>
      <c r="L65" s="4"/>
    </row>
    <row r="66" spans="1:12" x14ac:dyDescent="0.2">
      <c r="A66" s="6"/>
      <c r="E66" s="4"/>
      <c r="F66" s="4"/>
      <c r="G66" s="4"/>
      <c r="H66" s="4"/>
      <c r="I66" s="4"/>
      <c r="J66" s="4"/>
      <c r="K66" s="4"/>
      <c r="L66" s="4"/>
    </row>
    <row r="67" spans="1:12" x14ac:dyDescent="0.2">
      <c r="A67" s="6"/>
      <c r="E67" s="4"/>
      <c r="F67" s="4"/>
      <c r="G67" s="4"/>
      <c r="H67" s="4"/>
      <c r="I67" s="4"/>
      <c r="J67" s="4"/>
      <c r="K67" s="4"/>
      <c r="L67" s="4"/>
    </row>
    <row r="68" spans="1:12" x14ac:dyDescent="0.2">
      <c r="E68" s="4"/>
      <c r="F68" s="4"/>
      <c r="G68" s="4"/>
      <c r="H68" s="4"/>
      <c r="I68" s="4"/>
      <c r="J68" s="4"/>
      <c r="K68" s="4"/>
      <c r="L68" s="4"/>
    </row>
    <row r="69" spans="1:12" x14ac:dyDescent="0.2">
      <c r="E69" s="4"/>
      <c r="F69" s="4"/>
      <c r="G69" s="4"/>
      <c r="H69" s="4"/>
      <c r="I69" s="4"/>
      <c r="J69" s="4"/>
      <c r="K69" s="4"/>
      <c r="L69" s="4"/>
    </row>
    <row r="70" spans="1:12" x14ac:dyDescent="0.2">
      <c r="E70" s="4"/>
      <c r="F70" s="4"/>
      <c r="G70" s="4"/>
      <c r="H70" s="4"/>
      <c r="I70" s="4"/>
      <c r="J70" s="4"/>
      <c r="K70" s="4"/>
      <c r="L70" s="4"/>
    </row>
    <row r="71" spans="1:12" x14ac:dyDescent="0.2">
      <c r="E71" s="4"/>
      <c r="F71" s="4"/>
      <c r="G71" s="4"/>
      <c r="H71" s="4"/>
      <c r="I71" s="4"/>
      <c r="J71" s="4"/>
      <c r="K71" s="4"/>
      <c r="L71" s="4"/>
    </row>
    <row r="72" spans="1:12" x14ac:dyDescent="0.2">
      <c r="E72" s="4"/>
      <c r="F72" s="4"/>
      <c r="G72" s="4"/>
      <c r="H72" s="4"/>
      <c r="I72" s="4"/>
      <c r="J72" s="4"/>
      <c r="K72" s="4"/>
      <c r="L72" s="4"/>
    </row>
    <row r="73" spans="1:12" x14ac:dyDescent="0.2">
      <c r="E73" s="4"/>
      <c r="F73" s="4"/>
      <c r="G73" s="4"/>
      <c r="H73" s="4"/>
      <c r="I73" s="4"/>
      <c r="J73" s="4"/>
      <c r="K73" s="4"/>
      <c r="L73" s="4"/>
    </row>
    <row r="74" spans="1:12" x14ac:dyDescent="0.2">
      <c r="E74" s="4"/>
      <c r="F74" s="4"/>
      <c r="G74" s="4"/>
      <c r="H74" s="4"/>
      <c r="I74" s="4"/>
      <c r="J74" s="4"/>
      <c r="K74" s="4"/>
      <c r="L74" s="4"/>
    </row>
    <row r="75" spans="1:12" x14ac:dyDescent="0.2">
      <c r="E75" s="4"/>
      <c r="F75" s="4"/>
      <c r="G75" s="4"/>
      <c r="H75" s="4"/>
      <c r="I75" s="4"/>
      <c r="J75" s="4"/>
      <c r="K75" s="4"/>
      <c r="L75" s="4"/>
    </row>
    <row r="76" spans="1:12" x14ac:dyDescent="0.2">
      <c r="E76" s="4"/>
      <c r="F76" s="4"/>
      <c r="G76" s="4"/>
      <c r="H76" s="4"/>
      <c r="I76" s="4"/>
      <c r="J76" s="4"/>
      <c r="K76" s="4"/>
      <c r="L76" s="4"/>
    </row>
    <row r="77" spans="1:12" x14ac:dyDescent="0.2">
      <c r="E77" s="4"/>
      <c r="F77" s="4"/>
      <c r="G77" s="4"/>
      <c r="H77" s="4"/>
      <c r="I77" s="4"/>
      <c r="J77" s="4"/>
      <c r="K77" s="4"/>
      <c r="L77" s="4"/>
    </row>
    <row r="78" spans="1:12" x14ac:dyDescent="0.2">
      <c r="E78" s="4"/>
      <c r="F78" s="4"/>
      <c r="G78" s="4"/>
      <c r="H78" s="4"/>
      <c r="I78" s="4"/>
      <c r="J78" s="4"/>
      <c r="K78" s="4"/>
      <c r="L78" s="4"/>
    </row>
    <row r="79" spans="1:12" x14ac:dyDescent="0.2">
      <c r="E79" s="4"/>
      <c r="F79" s="4"/>
      <c r="G79" s="4"/>
      <c r="H79" s="4"/>
      <c r="I79" s="4"/>
      <c r="J79" s="4"/>
      <c r="K79" s="4"/>
      <c r="L79" s="4"/>
    </row>
    <row r="80" spans="1:12" x14ac:dyDescent="0.2">
      <c r="E80" s="4"/>
      <c r="F80" s="4"/>
      <c r="G80" s="4"/>
      <c r="H80" s="4"/>
      <c r="I80" s="4"/>
      <c r="J80" s="4"/>
      <c r="K80" s="4"/>
      <c r="L80" s="4"/>
    </row>
    <row r="81" spans="5:12" customFormat="1" x14ac:dyDescent="0.2">
      <c r="E81" s="4"/>
      <c r="F81" s="4"/>
      <c r="G81" s="4"/>
      <c r="H81" s="4"/>
      <c r="I81" s="4"/>
      <c r="J81" s="4"/>
      <c r="K81" s="4"/>
      <c r="L81" s="4"/>
    </row>
    <row r="82" spans="5:12" customFormat="1" x14ac:dyDescent="0.2">
      <c r="E82" s="4"/>
      <c r="F82" s="4"/>
      <c r="G82" s="4"/>
      <c r="H82" s="4"/>
      <c r="I82" s="4"/>
      <c r="J82" s="4"/>
      <c r="K82" s="4"/>
      <c r="L82" s="4"/>
    </row>
    <row r="83" spans="5:12" customFormat="1" x14ac:dyDescent="0.2">
      <c r="E83" s="4"/>
      <c r="F83" s="4"/>
      <c r="G83" s="4"/>
      <c r="H83" s="4"/>
      <c r="I83" s="4"/>
      <c r="J83" s="4"/>
      <c r="K83" s="4"/>
      <c r="L83" s="4"/>
    </row>
    <row r="84" spans="5:12" customFormat="1" x14ac:dyDescent="0.2">
      <c r="E84" s="4"/>
      <c r="F84" s="4"/>
      <c r="G84" s="4"/>
      <c r="H84" s="4"/>
      <c r="I84" s="4"/>
      <c r="J84" s="4"/>
      <c r="K84" s="4"/>
      <c r="L84" s="4"/>
    </row>
    <row r="85" spans="5:12" customFormat="1" x14ac:dyDescent="0.2">
      <c r="E85" s="4"/>
      <c r="F85" s="4"/>
      <c r="G85" s="4"/>
      <c r="H85" s="4"/>
      <c r="I85" s="4"/>
      <c r="J85" s="4"/>
      <c r="K85" s="4"/>
      <c r="L85" s="4"/>
    </row>
    <row r="86" spans="5:12" customFormat="1" x14ac:dyDescent="0.2">
      <c r="E86" s="4"/>
      <c r="F86" s="4"/>
      <c r="G86" s="4"/>
      <c r="H86" s="4"/>
      <c r="I86" s="4"/>
      <c r="J86" s="4"/>
      <c r="K86" s="4"/>
      <c r="L86" s="4"/>
    </row>
    <row r="87" spans="5:12" customFormat="1" x14ac:dyDescent="0.2">
      <c r="E87" s="4"/>
      <c r="F87" s="4"/>
      <c r="G87" s="4"/>
      <c r="H87" s="4"/>
      <c r="I87" s="4"/>
      <c r="J87" s="4"/>
      <c r="K87" s="4"/>
      <c r="L87" s="4"/>
    </row>
    <row r="88" spans="5:12" customFormat="1" x14ac:dyDescent="0.2">
      <c r="E88" s="4"/>
      <c r="F88" s="4"/>
      <c r="G88" s="4"/>
      <c r="H88" s="4"/>
      <c r="I88" s="4"/>
      <c r="J88" s="4"/>
      <c r="K88" s="4"/>
      <c r="L88" s="4"/>
    </row>
    <row r="89" spans="5:12" customFormat="1" x14ac:dyDescent="0.2">
      <c r="E89" s="4"/>
      <c r="F89" s="4"/>
      <c r="G89" s="4"/>
      <c r="H89" s="4"/>
      <c r="I89" s="4"/>
      <c r="J89" s="4"/>
      <c r="K89" s="4"/>
      <c r="L89" s="4"/>
    </row>
    <row r="90" spans="5:12" customFormat="1" x14ac:dyDescent="0.2">
      <c r="E90" s="4"/>
      <c r="F90" s="4"/>
      <c r="G90" s="4"/>
      <c r="H90" s="4"/>
      <c r="I90" s="4"/>
      <c r="J90" s="4"/>
      <c r="K90" s="4"/>
      <c r="L90" s="4"/>
    </row>
    <row r="91" spans="5:12" customFormat="1" x14ac:dyDescent="0.2">
      <c r="E91" s="4"/>
      <c r="F91" s="4"/>
      <c r="G91" s="4"/>
      <c r="H91" s="4"/>
      <c r="I91" s="4"/>
      <c r="J91" s="4"/>
      <c r="K91" s="4"/>
      <c r="L91" s="4"/>
    </row>
    <row r="92" spans="5:12" customFormat="1" x14ac:dyDescent="0.2">
      <c r="E92" s="4"/>
      <c r="F92" s="4"/>
      <c r="G92" s="4"/>
      <c r="H92" s="4"/>
      <c r="I92" s="4"/>
      <c r="J92" s="4"/>
      <c r="K92" s="4"/>
      <c r="L92" s="4"/>
    </row>
    <row r="93" spans="5:12" customFormat="1" x14ac:dyDescent="0.2">
      <c r="E93" s="4"/>
      <c r="F93" s="4"/>
      <c r="G93" s="4"/>
      <c r="H93" s="4"/>
      <c r="I93" s="4"/>
      <c r="J93" s="4"/>
      <c r="K93" s="4"/>
      <c r="L93" s="4"/>
    </row>
    <row r="94" spans="5:12" customFormat="1" x14ac:dyDescent="0.2">
      <c r="E94" s="4"/>
      <c r="F94" s="4"/>
      <c r="G94" s="4"/>
      <c r="H94" s="4"/>
      <c r="I94" s="4"/>
      <c r="J94" s="4"/>
      <c r="K94" s="4"/>
      <c r="L94" s="4"/>
    </row>
    <row r="95" spans="5:12" customFormat="1" x14ac:dyDescent="0.2">
      <c r="E95" s="4"/>
      <c r="F95" s="4"/>
      <c r="G95" s="4"/>
      <c r="H95" s="4"/>
      <c r="I95" s="4"/>
      <c r="J95" s="4"/>
      <c r="K95" s="4"/>
      <c r="L95" s="4"/>
    </row>
    <row r="96" spans="5:12" customFormat="1" x14ac:dyDescent="0.2">
      <c r="E96" s="4"/>
      <c r="F96" s="4"/>
      <c r="G96" s="4"/>
      <c r="H96" s="4"/>
      <c r="I96" s="4"/>
      <c r="J96" s="4"/>
      <c r="K96" s="4"/>
      <c r="L96" s="4"/>
    </row>
    <row r="97" spans="5:12" customFormat="1" x14ac:dyDescent="0.2">
      <c r="E97" s="4"/>
      <c r="F97" s="4"/>
      <c r="G97" s="4"/>
      <c r="H97" s="4"/>
      <c r="I97" s="4"/>
      <c r="J97" s="4"/>
      <c r="K97" s="4"/>
      <c r="L97" s="4"/>
    </row>
    <row r="98" spans="5:12" customFormat="1" x14ac:dyDescent="0.2">
      <c r="E98" s="4"/>
      <c r="F98" s="4"/>
      <c r="G98" s="4"/>
      <c r="H98" s="4"/>
      <c r="I98" s="4"/>
      <c r="J98" s="4"/>
      <c r="K98" s="4"/>
      <c r="L98" s="4"/>
    </row>
    <row r="99" spans="5:12" customFormat="1" x14ac:dyDescent="0.2">
      <c r="E99" s="4"/>
      <c r="F99" s="4"/>
      <c r="G99" s="4"/>
      <c r="H99" s="4"/>
      <c r="I99" s="4"/>
      <c r="J99" s="4"/>
      <c r="K99" s="4"/>
      <c r="L99" s="4"/>
    </row>
    <row r="100" spans="5:12" customFormat="1" x14ac:dyDescent="0.2">
      <c r="E100" s="4"/>
      <c r="F100" s="4"/>
      <c r="G100" s="4"/>
      <c r="H100" s="4"/>
      <c r="I100" s="4"/>
      <c r="J100" s="4"/>
      <c r="K100" s="4"/>
      <c r="L100" s="4"/>
    </row>
    <row r="101" spans="5:12" customFormat="1" x14ac:dyDescent="0.2">
      <c r="E101" s="4"/>
      <c r="F101" s="4"/>
      <c r="G101" s="4"/>
      <c r="H101" s="4"/>
      <c r="I101" s="4"/>
      <c r="J101" s="4"/>
      <c r="K101" s="4"/>
      <c r="L101" s="4"/>
    </row>
    <row r="102" spans="5:12" customFormat="1" x14ac:dyDescent="0.2">
      <c r="E102" s="4"/>
      <c r="F102" s="4"/>
      <c r="G102" s="4"/>
      <c r="H102" s="4"/>
      <c r="I102" s="4"/>
      <c r="J102" s="4"/>
      <c r="K102" s="4"/>
      <c r="L102" s="4"/>
    </row>
    <row r="103" spans="5:12" customFormat="1" x14ac:dyDescent="0.2">
      <c r="E103" s="4"/>
      <c r="F103" s="4"/>
      <c r="G103" s="4"/>
      <c r="H103" s="4"/>
      <c r="I103" s="4"/>
      <c r="J103" s="4"/>
      <c r="K103" s="4"/>
      <c r="L103" s="4"/>
    </row>
    <row r="104" spans="5:12" customFormat="1" x14ac:dyDescent="0.2">
      <c r="E104" s="4"/>
      <c r="F104" s="4"/>
      <c r="G104" s="4"/>
      <c r="H104" s="4"/>
      <c r="I104" s="4"/>
      <c r="J104" s="4"/>
      <c r="K104" s="4"/>
      <c r="L104" s="4"/>
    </row>
    <row r="105" spans="5:12" customFormat="1" x14ac:dyDescent="0.2">
      <c r="E105" s="4"/>
      <c r="F105" s="4"/>
      <c r="G105" s="4"/>
      <c r="H105" s="4"/>
      <c r="I105" s="4"/>
      <c r="J105" s="4"/>
      <c r="K105" s="4"/>
      <c r="L105" s="4"/>
    </row>
    <row r="106" spans="5:12" customFormat="1" x14ac:dyDescent="0.2">
      <c r="E106" s="4"/>
      <c r="F106" s="4"/>
      <c r="G106" s="4"/>
      <c r="H106" s="4"/>
      <c r="I106" s="4"/>
      <c r="J106" s="4"/>
      <c r="K106" s="4"/>
      <c r="L106" s="4"/>
    </row>
    <row r="107" spans="5:12" customFormat="1" x14ac:dyDescent="0.2">
      <c r="E107" s="4"/>
      <c r="F107" s="4"/>
      <c r="G107" s="4"/>
      <c r="H107" s="4"/>
      <c r="I107" s="4"/>
      <c r="J107" s="4"/>
      <c r="K107" s="4"/>
      <c r="L107" s="4"/>
    </row>
    <row r="108" spans="5:12" customFormat="1" x14ac:dyDescent="0.2">
      <c r="E108" s="4"/>
      <c r="F108" s="4"/>
      <c r="G108" s="4"/>
      <c r="H108" s="4"/>
      <c r="I108" s="4"/>
      <c r="J108" s="4"/>
      <c r="K108" s="4"/>
      <c r="L108" s="4"/>
    </row>
    <row r="109" spans="5:12" customFormat="1" x14ac:dyDescent="0.2">
      <c r="E109" s="4"/>
      <c r="F109" s="4"/>
      <c r="G109" s="4"/>
      <c r="H109" s="4"/>
      <c r="I109" s="4"/>
      <c r="J109" s="4"/>
      <c r="K109" s="4"/>
      <c r="L109" s="4"/>
    </row>
    <row r="110" spans="5:12" customFormat="1" x14ac:dyDescent="0.2">
      <c r="E110" s="4"/>
      <c r="F110" s="4"/>
      <c r="G110" s="4"/>
      <c r="H110" s="4"/>
      <c r="I110" s="4"/>
      <c r="J110" s="4"/>
      <c r="K110" s="4"/>
      <c r="L110" s="4"/>
    </row>
    <row r="111" spans="5:12" customFormat="1" x14ac:dyDescent="0.2">
      <c r="E111" s="4"/>
      <c r="F111" s="4"/>
      <c r="G111" s="4"/>
      <c r="H111" s="4"/>
      <c r="I111" s="4"/>
      <c r="J111" s="4"/>
      <c r="K111" s="4"/>
      <c r="L111" s="4"/>
    </row>
    <row r="112" spans="5:12" customFormat="1" x14ac:dyDescent="0.2">
      <c r="E112" s="4"/>
      <c r="F112" s="4"/>
      <c r="G112" s="4"/>
      <c r="H112" s="4"/>
      <c r="I112" s="4"/>
      <c r="J112" s="4"/>
      <c r="K112" s="4"/>
      <c r="L112" s="4"/>
    </row>
    <row r="113" spans="5:12" customFormat="1" x14ac:dyDescent="0.2">
      <c r="E113" s="4"/>
      <c r="F113" s="4"/>
      <c r="G113" s="4"/>
      <c r="H113" s="4"/>
      <c r="I113" s="4"/>
      <c r="J113" s="4"/>
      <c r="K113" s="4"/>
      <c r="L113" s="4"/>
    </row>
    <row r="114" spans="5:12" customFormat="1" x14ac:dyDescent="0.2">
      <c r="E114" s="4"/>
      <c r="F114" s="4"/>
      <c r="G114" s="4"/>
      <c r="H114" s="4"/>
      <c r="I114" s="4"/>
      <c r="J114" s="4"/>
      <c r="K114" s="4"/>
      <c r="L114" s="4"/>
    </row>
    <row r="115" spans="5:12" customFormat="1" x14ac:dyDescent="0.2">
      <c r="E115" s="4"/>
      <c r="F115" s="4"/>
      <c r="G115" s="4"/>
      <c r="H115" s="4"/>
      <c r="I115" s="4"/>
      <c r="J115" s="4"/>
      <c r="K115" s="4"/>
      <c r="L115" s="4"/>
    </row>
    <row r="116" spans="5:12" customFormat="1" x14ac:dyDescent="0.2">
      <c r="E116" s="4"/>
      <c r="F116" s="4"/>
      <c r="G116" s="4"/>
      <c r="H116" s="4"/>
      <c r="I116" s="4"/>
      <c r="J116" s="4"/>
      <c r="K116" s="4"/>
      <c r="L116" s="4"/>
    </row>
    <row r="117" spans="5:12" customFormat="1" x14ac:dyDescent="0.2">
      <c r="E117" s="4"/>
      <c r="F117" s="4"/>
      <c r="G117" s="4"/>
      <c r="H117" s="4"/>
      <c r="I117" s="4"/>
      <c r="J117" s="4"/>
      <c r="K117" s="4"/>
      <c r="L117" s="4"/>
    </row>
    <row r="118" spans="5:12" customFormat="1" x14ac:dyDescent="0.2">
      <c r="E118" s="4"/>
      <c r="F118" s="4"/>
      <c r="G118" s="4"/>
      <c r="H118" s="4"/>
      <c r="I118" s="4"/>
      <c r="J118" s="4"/>
      <c r="K118" s="4"/>
      <c r="L118" s="4"/>
    </row>
    <row r="119" spans="5:12" customFormat="1" x14ac:dyDescent="0.2">
      <c r="E119" s="4"/>
      <c r="F119" s="4"/>
      <c r="G119" s="4"/>
      <c r="H119" s="4"/>
      <c r="I119" s="4"/>
      <c r="J119" s="4"/>
      <c r="K119" s="4"/>
      <c r="L119" s="4"/>
    </row>
    <row r="120" spans="5:12" customFormat="1" x14ac:dyDescent="0.2">
      <c r="E120" s="4"/>
      <c r="F120" s="4"/>
      <c r="G120" s="4"/>
      <c r="H120" s="4"/>
      <c r="I120" s="4"/>
      <c r="J120" s="4"/>
      <c r="K120" s="4"/>
      <c r="L120" s="4"/>
    </row>
    <row r="121" spans="5:12" customFormat="1" x14ac:dyDescent="0.2">
      <c r="E121" s="4"/>
      <c r="F121" s="4"/>
      <c r="G121" s="4"/>
      <c r="H121" s="4"/>
      <c r="I121" s="4"/>
      <c r="J121" s="4"/>
      <c r="K121" s="4"/>
      <c r="L121" s="4"/>
    </row>
    <row r="122" spans="5:12" customFormat="1" x14ac:dyDescent="0.2">
      <c r="E122" s="4"/>
      <c r="F122" s="4"/>
      <c r="G122" s="4"/>
      <c r="H122" s="4"/>
      <c r="I122" s="4"/>
      <c r="J122" s="4"/>
      <c r="K122" s="4"/>
      <c r="L122" s="4"/>
    </row>
    <row r="123" spans="5:12" customFormat="1" x14ac:dyDescent="0.2">
      <c r="E123" s="4"/>
      <c r="F123" s="4"/>
      <c r="G123" s="4"/>
      <c r="H123" s="4"/>
      <c r="I123" s="4"/>
      <c r="J123" s="4"/>
      <c r="K123" s="4"/>
      <c r="L123" s="4"/>
    </row>
    <row r="124" spans="5:12" customFormat="1" x14ac:dyDescent="0.2">
      <c r="E124" s="4"/>
      <c r="F124" s="4"/>
      <c r="G124" s="4"/>
      <c r="H124" s="4"/>
      <c r="I124" s="4"/>
      <c r="J124" s="4"/>
      <c r="K124" s="4"/>
      <c r="L124" s="4"/>
    </row>
    <row r="125" spans="5:12" customFormat="1" x14ac:dyDescent="0.2">
      <c r="E125" s="4"/>
      <c r="F125" s="4"/>
      <c r="G125" s="4"/>
      <c r="H125" s="4"/>
      <c r="I125" s="4"/>
      <c r="J125" s="4"/>
      <c r="K125" s="4"/>
      <c r="L125" s="4"/>
    </row>
    <row r="126" spans="5:12" customFormat="1" x14ac:dyDescent="0.2">
      <c r="E126" s="4"/>
      <c r="F126" s="4"/>
      <c r="G126" s="4"/>
      <c r="H126" s="4"/>
      <c r="I126" s="4"/>
      <c r="J126" s="4"/>
      <c r="K126" s="4"/>
      <c r="L126" s="4"/>
    </row>
    <row r="127" spans="5:12" customFormat="1" x14ac:dyDescent="0.2">
      <c r="E127" s="4"/>
      <c r="F127" s="4"/>
      <c r="G127" s="4"/>
      <c r="H127" s="4"/>
      <c r="I127" s="4"/>
      <c r="J127" s="4"/>
      <c r="K127" s="4"/>
      <c r="L127" s="4"/>
    </row>
    <row r="128" spans="5:12" customFormat="1" x14ac:dyDescent="0.2">
      <c r="E128" s="4"/>
      <c r="F128" s="4"/>
      <c r="G128" s="4"/>
      <c r="H128" s="4"/>
      <c r="I128" s="4"/>
      <c r="J128" s="4"/>
      <c r="K128" s="4"/>
      <c r="L128" s="4"/>
    </row>
    <row r="129" spans="5:12" customFormat="1" x14ac:dyDescent="0.2">
      <c r="E129" s="4"/>
      <c r="F129" s="4"/>
      <c r="G129" s="4"/>
      <c r="H129" s="4"/>
      <c r="I129" s="4"/>
      <c r="J129" s="4"/>
      <c r="K129" s="4"/>
      <c r="L129" s="4"/>
    </row>
    <row r="130" spans="5:12" customFormat="1" x14ac:dyDescent="0.2">
      <c r="E130" s="4"/>
      <c r="F130" s="4"/>
      <c r="G130" s="4"/>
      <c r="H130" s="4"/>
      <c r="I130" s="4"/>
      <c r="J130" s="4"/>
      <c r="K130" s="4"/>
      <c r="L130" s="4"/>
    </row>
    <row r="131" spans="5:12" customFormat="1" x14ac:dyDescent="0.2">
      <c r="E131" s="4"/>
      <c r="F131" s="4"/>
      <c r="G131" s="4"/>
      <c r="H131" s="4"/>
      <c r="I131" s="4"/>
      <c r="J131" s="4"/>
      <c r="K131" s="4"/>
      <c r="L131" s="4"/>
    </row>
    <row r="132" spans="5:12" customFormat="1" x14ac:dyDescent="0.2">
      <c r="E132" s="4"/>
      <c r="F132" s="4"/>
      <c r="G132" s="4"/>
      <c r="H132" s="4"/>
      <c r="I132" s="4"/>
      <c r="J132" s="4"/>
      <c r="K132" s="4"/>
      <c r="L132" s="4"/>
    </row>
    <row r="133" spans="5:12" customFormat="1" x14ac:dyDescent="0.2">
      <c r="E133" s="4"/>
      <c r="F133" s="4"/>
      <c r="G133" s="4"/>
      <c r="H133" s="4"/>
      <c r="I133" s="4"/>
      <c r="J133" s="4"/>
      <c r="K133" s="4"/>
      <c r="L133" s="4"/>
    </row>
    <row r="134" spans="5:12" customFormat="1" x14ac:dyDescent="0.2">
      <c r="E134" s="4"/>
      <c r="F134" s="4"/>
      <c r="G134" s="4"/>
      <c r="H134" s="4"/>
      <c r="I134" s="4"/>
      <c r="J134" s="4"/>
      <c r="K134" s="4"/>
      <c r="L134" s="4"/>
    </row>
    <row r="135" spans="5:12" customFormat="1" x14ac:dyDescent="0.2">
      <c r="E135" s="4"/>
      <c r="F135" s="4"/>
      <c r="G135" s="4"/>
      <c r="H135" s="4"/>
      <c r="I135" s="4"/>
      <c r="J135" s="4"/>
      <c r="K135" s="4"/>
      <c r="L135" s="4"/>
    </row>
    <row r="136" spans="5:12" customFormat="1" x14ac:dyDescent="0.2">
      <c r="E136" s="4"/>
      <c r="F136" s="4"/>
      <c r="G136" s="4"/>
      <c r="H136" s="4"/>
      <c r="I136" s="4"/>
      <c r="J136" s="4"/>
      <c r="K136" s="4"/>
      <c r="L136" s="4"/>
    </row>
    <row r="137" spans="5:12" customFormat="1" x14ac:dyDescent="0.2">
      <c r="E137" s="4"/>
      <c r="F137" s="4"/>
      <c r="G137" s="4"/>
      <c r="H137" s="4"/>
      <c r="I137" s="4"/>
      <c r="J137" s="4"/>
      <c r="K137" s="4"/>
      <c r="L137" s="4"/>
    </row>
    <row r="138" spans="5:12" customFormat="1" x14ac:dyDescent="0.2">
      <c r="E138" s="4"/>
      <c r="F138" s="4"/>
      <c r="G138" s="4"/>
      <c r="H138" s="4"/>
      <c r="I138" s="4"/>
      <c r="J138" s="4"/>
      <c r="K138" s="4"/>
      <c r="L138" s="4"/>
    </row>
    <row r="139" spans="5:12" customFormat="1" x14ac:dyDescent="0.2">
      <c r="E139" s="4"/>
      <c r="F139" s="4"/>
      <c r="G139" s="4"/>
      <c r="H139" s="4"/>
      <c r="I139" s="4"/>
      <c r="J139" s="4"/>
      <c r="K139" s="4"/>
      <c r="L139" s="4"/>
    </row>
    <row r="140" spans="5:12" customFormat="1" x14ac:dyDescent="0.2">
      <c r="E140" s="4"/>
      <c r="F140" s="4"/>
      <c r="G140" s="4"/>
      <c r="H140" s="4"/>
      <c r="I140" s="4"/>
      <c r="J140" s="4"/>
      <c r="K140" s="4"/>
      <c r="L140" s="4"/>
    </row>
    <row r="141" spans="5:12" customFormat="1" x14ac:dyDescent="0.2">
      <c r="E141" s="4"/>
      <c r="F141" s="4"/>
      <c r="G141" s="4"/>
      <c r="H141" s="4"/>
      <c r="I141" s="4"/>
      <c r="J141" s="4"/>
      <c r="K141" s="4"/>
      <c r="L141" s="4"/>
    </row>
    <row r="142" spans="5:12" customFormat="1" x14ac:dyDescent="0.2">
      <c r="E142" s="4"/>
      <c r="F142" s="4"/>
      <c r="G142" s="4"/>
      <c r="H142" s="4"/>
      <c r="I142" s="4"/>
      <c r="J142" s="4"/>
      <c r="K142" s="4"/>
      <c r="L142" s="4"/>
    </row>
    <row r="143" spans="5:12" customFormat="1" x14ac:dyDescent="0.2">
      <c r="E143" s="4"/>
      <c r="F143" s="4"/>
      <c r="G143" s="4"/>
      <c r="H143" s="4"/>
      <c r="I143" s="4"/>
      <c r="J143" s="4"/>
      <c r="K143" s="4"/>
      <c r="L143" s="4"/>
    </row>
    <row r="144" spans="5:12" customFormat="1" x14ac:dyDescent="0.2">
      <c r="E144" s="4"/>
      <c r="F144" s="4"/>
      <c r="G144" s="4"/>
      <c r="H144" s="4"/>
      <c r="I144" s="4"/>
      <c r="J144" s="4"/>
      <c r="K144" s="4"/>
      <c r="L144" s="4"/>
    </row>
    <row r="145" spans="5:12" customFormat="1" x14ac:dyDescent="0.2">
      <c r="E145" s="4"/>
      <c r="F145" s="4"/>
      <c r="G145" s="4"/>
      <c r="H145" s="4"/>
      <c r="I145" s="4"/>
      <c r="J145" s="4"/>
      <c r="K145" s="4"/>
      <c r="L145" s="4"/>
    </row>
    <row r="146" spans="5:12" customFormat="1" x14ac:dyDescent="0.2">
      <c r="E146" s="4"/>
      <c r="F146" s="4"/>
      <c r="G146" s="4"/>
      <c r="H146" s="4"/>
      <c r="I146" s="4"/>
      <c r="J146" s="4"/>
      <c r="K146" s="4"/>
      <c r="L146" s="4"/>
    </row>
    <row r="147" spans="5:12" customFormat="1" x14ac:dyDescent="0.2">
      <c r="E147" s="4"/>
      <c r="F147" s="4"/>
      <c r="G147" s="4"/>
      <c r="H147" s="4"/>
      <c r="I147" s="4"/>
      <c r="J147" s="4"/>
      <c r="K147" s="4"/>
      <c r="L147" s="4"/>
    </row>
    <row r="148" spans="5:12" customFormat="1" x14ac:dyDescent="0.2">
      <c r="E148" s="4"/>
      <c r="F148" s="4"/>
      <c r="G148" s="4"/>
      <c r="H148" s="4"/>
      <c r="I148" s="4"/>
      <c r="J148" s="4"/>
      <c r="K148" s="4"/>
      <c r="L148" s="4"/>
    </row>
    <row r="149" spans="5:12" customFormat="1" x14ac:dyDescent="0.2">
      <c r="E149" s="4"/>
      <c r="F149" s="4"/>
      <c r="G149" s="4"/>
      <c r="H149" s="4"/>
      <c r="I149" s="4"/>
      <c r="J149" s="4"/>
      <c r="K149" s="4"/>
      <c r="L149" s="4"/>
    </row>
    <row r="150" spans="5:12" customFormat="1" x14ac:dyDescent="0.2">
      <c r="E150" s="4"/>
      <c r="F150" s="4"/>
      <c r="G150" s="4"/>
      <c r="H150" s="4"/>
      <c r="I150" s="4"/>
      <c r="J150" s="4"/>
      <c r="K150" s="4"/>
      <c r="L150" s="4"/>
    </row>
    <row r="151" spans="5:12" customFormat="1" x14ac:dyDescent="0.2">
      <c r="E151" s="4"/>
      <c r="F151" s="4"/>
      <c r="G151" s="4"/>
      <c r="H151" s="4"/>
      <c r="I151" s="4"/>
      <c r="J151" s="4"/>
      <c r="K151" s="4"/>
      <c r="L151" s="4"/>
    </row>
    <row r="152" spans="5:12" customFormat="1" x14ac:dyDescent="0.2">
      <c r="E152" s="4"/>
      <c r="F152" s="4"/>
      <c r="G152" s="4"/>
      <c r="H152" s="4"/>
      <c r="I152" s="4"/>
      <c r="J152" s="4"/>
      <c r="K152" s="4"/>
      <c r="L152" s="4"/>
    </row>
    <row r="153" spans="5:12" customFormat="1" x14ac:dyDescent="0.2">
      <c r="E153" s="4"/>
      <c r="F153" s="4"/>
      <c r="G153" s="4"/>
      <c r="H153" s="4"/>
      <c r="I153" s="4"/>
      <c r="J153" s="4"/>
      <c r="K153" s="4"/>
      <c r="L153" s="4"/>
    </row>
    <row r="154" spans="5:12" customFormat="1" x14ac:dyDescent="0.2">
      <c r="E154" s="4"/>
      <c r="F154" s="4"/>
      <c r="G154" s="4"/>
      <c r="H154" s="4"/>
      <c r="I154" s="4"/>
      <c r="J154" s="4"/>
      <c r="K154" s="4"/>
      <c r="L154" s="4"/>
    </row>
    <row r="155" spans="5:12" customFormat="1" x14ac:dyDescent="0.2">
      <c r="E155" s="4"/>
      <c r="F155" s="4"/>
      <c r="G155" s="4"/>
      <c r="H155" s="4"/>
      <c r="I155" s="4"/>
      <c r="J155" s="4"/>
      <c r="K155" s="4"/>
      <c r="L155" s="4"/>
    </row>
    <row r="156" spans="5:12" customFormat="1" x14ac:dyDescent="0.2">
      <c r="E156" s="4"/>
      <c r="F156" s="4"/>
      <c r="G156" s="4"/>
      <c r="H156" s="4"/>
      <c r="I156" s="4"/>
      <c r="J156" s="4"/>
      <c r="K156" s="4"/>
      <c r="L156" s="4"/>
    </row>
    <row r="157" spans="5:12" customFormat="1" x14ac:dyDescent="0.2">
      <c r="E157" s="4"/>
      <c r="F157" s="4"/>
      <c r="G157" s="4"/>
      <c r="H157" s="4"/>
      <c r="I157" s="4"/>
      <c r="J157" s="4"/>
      <c r="K157" s="4"/>
      <c r="L157" s="4"/>
    </row>
    <row r="158" spans="5:12" customFormat="1" x14ac:dyDescent="0.2">
      <c r="E158" s="4"/>
      <c r="F158" s="4"/>
      <c r="G158" s="4"/>
      <c r="H158" s="4"/>
      <c r="I158" s="4"/>
      <c r="J158" s="4"/>
      <c r="K158" s="4"/>
      <c r="L158" s="4"/>
    </row>
    <row r="159" spans="5:12" customFormat="1" x14ac:dyDescent="0.2">
      <c r="E159" s="4"/>
      <c r="F159" s="4"/>
      <c r="G159" s="4"/>
      <c r="H159" s="4"/>
      <c r="I159" s="4"/>
      <c r="J159" s="4"/>
      <c r="K159" s="4"/>
      <c r="L159" s="4"/>
    </row>
    <row r="160" spans="5:12" customFormat="1" x14ac:dyDescent="0.2">
      <c r="E160" s="4"/>
      <c r="F160" s="4"/>
      <c r="G160" s="4"/>
      <c r="H160" s="4"/>
      <c r="I160" s="4"/>
      <c r="J160" s="4"/>
      <c r="K160" s="4"/>
      <c r="L160" s="4"/>
    </row>
    <row r="161" spans="5:12" customFormat="1" x14ac:dyDescent="0.2">
      <c r="E161" s="4"/>
      <c r="F161" s="4"/>
      <c r="G161" s="4"/>
      <c r="H161" s="4"/>
      <c r="I161" s="4"/>
      <c r="J161" s="4"/>
      <c r="K161" s="4"/>
      <c r="L161" s="4"/>
    </row>
    <row r="162" spans="5:12" customFormat="1" x14ac:dyDescent="0.2">
      <c r="E162" s="4"/>
      <c r="F162" s="4"/>
      <c r="G162" s="4"/>
      <c r="H162" s="4"/>
      <c r="I162" s="4"/>
      <c r="J162" s="4"/>
      <c r="K162" s="4"/>
      <c r="L162" s="4"/>
    </row>
    <row r="163" spans="5:12" customFormat="1" x14ac:dyDescent="0.2">
      <c r="E163" s="4"/>
      <c r="F163" s="4"/>
      <c r="G163" s="4"/>
      <c r="H163" s="4"/>
      <c r="I163" s="4"/>
      <c r="J163" s="4"/>
      <c r="K163" s="4"/>
      <c r="L163" s="4"/>
    </row>
    <row r="164" spans="5:12" customFormat="1" x14ac:dyDescent="0.2">
      <c r="E164" s="4"/>
      <c r="F164" s="4"/>
      <c r="G164" s="4"/>
      <c r="H164" s="4"/>
      <c r="I164" s="4"/>
      <c r="J164" s="4"/>
      <c r="K164" s="4"/>
      <c r="L164" s="4"/>
    </row>
    <row r="165" spans="5:12" customFormat="1" x14ac:dyDescent="0.2">
      <c r="E165" s="4"/>
      <c r="F165" s="4"/>
      <c r="G165" s="4"/>
      <c r="H165" s="4"/>
      <c r="I165" s="4"/>
      <c r="J165" s="4"/>
      <c r="K165" s="4"/>
      <c r="L165" s="4"/>
    </row>
    <row r="166" spans="5:12" customFormat="1" x14ac:dyDescent="0.2">
      <c r="E166" s="4"/>
      <c r="F166" s="4"/>
      <c r="G166" s="4"/>
      <c r="H166" s="4"/>
      <c r="I166" s="4"/>
      <c r="J166" s="4"/>
      <c r="K166" s="4"/>
      <c r="L166" s="4"/>
    </row>
    <row r="167" spans="5:12" customFormat="1" x14ac:dyDescent="0.2">
      <c r="E167" s="4"/>
      <c r="F167" s="4"/>
      <c r="G167" s="4"/>
      <c r="H167" s="4"/>
      <c r="I167" s="4"/>
      <c r="J167" s="4"/>
      <c r="K167" s="4"/>
      <c r="L167" s="4"/>
    </row>
    <row r="168" spans="5:12" customFormat="1" x14ac:dyDescent="0.2">
      <c r="E168" s="4"/>
      <c r="F168" s="4"/>
      <c r="G168" s="4"/>
      <c r="H168" s="4"/>
      <c r="I168" s="4"/>
      <c r="J168" s="4"/>
      <c r="K168" s="4"/>
      <c r="L168" s="4"/>
    </row>
    <row r="169" spans="5:12" customFormat="1" x14ac:dyDescent="0.2">
      <c r="E169" s="4"/>
      <c r="F169" s="4"/>
      <c r="G169" s="4"/>
      <c r="H169" s="4"/>
      <c r="I169" s="4"/>
      <c r="J169" s="4"/>
      <c r="K169" s="4"/>
      <c r="L169" s="4"/>
    </row>
    <row r="170" spans="5:12" customFormat="1" x14ac:dyDescent="0.2">
      <c r="E170" s="4"/>
      <c r="F170" s="4"/>
      <c r="G170" s="4"/>
      <c r="H170" s="4"/>
      <c r="I170" s="4"/>
      <c r="J170" s="4"/>
      <c r="K170" s="4"/>
      <c r="L170" s="4"/>
    </row>
    <row r="171" spans="5:12" customFormat="1" x14ac:dyDescent="0.2">
      <c r="E171" s="4"/>
      <c r="F171" s="4"/>
      <c r="G171" s="4"/>
      <c r="H171" s="4"/>
      <c r="I171" s="4"/>
      <c r="J171" s="4"/>
      <c r="K171" s="4"/>
      <c r="L171" s="4"/>
    </row>
    <row r="172" spans="5:12" customFormat="1" x14ac:dyDescent="0.2">
      <c r="E172" s="4"/>
      <c r="F172" s="4"/>
      <c r="G172" s="4"/>
      <c r="H172" s="4"/>
      <c r="I172" s="4"/>
      <c r="J172" s="4"/>
      <c r="K172" s="4"/>
      <c r="L172" s="4"/>
    </row>
    <row r="173" spans="5:12" customFormat="1" x14ac:dyDescent="0.2">
      <c r="E173" s="4"/>
      <c r="F173" s="4"/>
      <c r="G173" s="4"/>
      <c r="H173" s="4"/>
      <c r="I173" s="4"/>
      <c r="J173" s="4"/>
      <c r="K173" s="4"/>
      <c r="L173" s="4"/>
    </row>
    <row r="174" spans="5:12" customFormat="1" x14ac:dyDescent="0.2">
      <c r="E174" s="4"/>
      <c r="F174" s="4"/>
      <c r="G174" s="4"/>
      <c r="H174" s="4"/>
      <c r="I174" s="4"/>
      <c r="J174" s="4"/>
      <c r="K174" s="4"/>
      <c r="L174" s="4"/>
    </row>
    <row r="175" spans="5:12" customFormat="1" x14ac:dyDescent="0.2">
      <c r="E175" s="4"/>
      <c r="F175" s="4"/>
      <c r="G175" s="4"/>
      <c r="H175" s="4"/>
      <c r="I175" s="4"/>
      <c r="J175" s="4"/>
      <c r="K175" s="4"/>
      <c r="L175" s="4"/>
    </row>
    <row r="176" spans="5:12" customFormat="1" x14ac:dyDescent="0.2">
      <c r="E176" s="4"/>
      <c r="F176" s="4"/>
      <c r="G176" s="4"/>
      <c r="H176" s="4"/>
      <c r="I176" s="4"/>
      <c r="J176" s="4"/>
      <c r="K176" s="4"/>
      <c r="L176" s="4"/>
    </row>
    <row r="177" spans="5:12" customFormat="1" x14ac:dyDescent="0.2">
      <c r="E177" s="4"/>
      <c r="F177" s="4"/>
      <c r="G177" s="4"/>
      <c r="H177" s="4"/>
      <c r="I177" s="4"/>
      <c r="J177" s="4"/>
      <c r="K177" s="4"/>
      <c r="L177" s="4"/>
    </row>
    <row r="178" spans="5:12" customFormat="1" x14ac:dyDescent="0.2">
      <c r="E178" s="4"/>
      <c r="F178" s="4"/>
      <c r="G178" s="4"/>
      <c r="H178" s="4"/>
      <c r="I178" s="4"/>
      <c r="J178" s="4"/>
      <c r="K178" s="4"/>
      <c r="L178" s="4"/>
    </row>
    <row r="179" spans="5:12" customFormat="1" x14ac:dyDescent="0.2">
      <c r="E179" s="4"/>
      <c r="F179" s="4"/>
      <c r="G179" s="4"/>
      <c r="H179" s="4"/>
      <c r="I179" s="4"/>
      <c r="J179" s="4"/>
      <c r="K179" s="4"/>
      <c r="L179" s="4"/>
    </row>
    <row r="180" spans="5:12" customFormat="1" x14ac:dyDescent="0.2">
      <c r="E180" s="4"/>
      <c r="F180" s="4"/>
      <c r="G180" s="4"/>
      <c r="H180" s="4"/>
      <c r="I180" s="4"/>
      <c r="J180" s="4"/>
      <c r="K180" s="4"/>
      <c r="L180" s="4"/>
    </row>
    <row r="181" spans="5:12" customFormat="1" x14ac:dyDescent="0.2">
      <c r="E181" s="4"/>
      <c r="F181" s="4"/>
      <c r="G181" s="4"/>
      <c r="H181" s="4"/>
      <c r="I181" s="4"/>
      <c r="J181" s="4"/>
      <c r="K181" s="4"/>
      <c r="L181" s="4"/>
    </row>
    <row r="182" spans="5:12" customFormat="1" x14ac:dyDescent="0.2">
      <c r="E182" s="4"/>
      <c r="F182" s="4"/>
      <c r="G182" s="4"/>
      <c r="H182" s="4"/>
      <c r="I182" s="4"/>
      <c r="J182" s="4"/>
      <c r="K182" s="4"/>
      <c r="L182" s="4"/>
    </row>
    <row r="183" spans="5:12" customFormat="1" x14ac:dyDescent="0.2">
      <c r="E183" s="4"/>
      <c r="F183" s="4"/>
      <c r="G183" s="4"/>
      <c r="H183" s="4"/>
      <c r="I183" s="4"/>
      <c r="J183" s="4"/>
      <c r="K183" s="4"/>
      <c r="L183" s="4"/>
    </row>
    <row r="184" spans="5:12" customFormat="1" x14ac:dyDescent="0.2">
      <c r="E184" s="4"/>
      <c r="F184" s="4"/>
      <c r="G184" s="4"/>
      <c r="H184" s="4"/>
      <c r="I184" s="4"/>
      <c r="J184" s="4"/>
      <c r="K184" s="4"/>
      <c r="L184" s="4"/>
    </row>
    <row r="185" spans="5:12" customFormat="1" x14ac:dyDescent="0.2">
      <c r="E185" s="4"/>
      <c r="F185" s="4"/>
      <c r="G185" s="4"/>
      <c r="H185" s="4"/>
      <c r="I185" s="4"/>
      <c r="J185" s="4"/>
      <c r="K185" s="4"/>
      <c r="L185" s="4"/>
    </row>
    <row r="186" spans="5:12" customFormat="1" x14ac:dyDescent="0.2">
      <c r="E186" s="4"/>
      <c r="F186" s="4"/>
      <c r="G186" s="4"/>
      <c r="H186" s="4"/>
      <c r="I186" s="4"/>
      <c r="J186" s="4"/>
      <c r="K186" s="4"/>
      <c r="L186" s="4"/>
    </row>
    <row r="187" spans="5:12" customFormat="1" x14ac:dyDescent="0.2">
      <c r="E187" s="4"/>
      <c r="F187" s="4"/>
      <c r="G187" s="4"/>
      <c r="H187" s="4"/>
      <c r="I187" s="4"/>
      <c r="J187" s="4"/>
      <c r="K187" s="4"/>
      <c r="L187" s="4"/>
    </row>
    <row r="188" spans="5:12" customFormat="1" x14ac:dyDescent="0.2">
      <c r="E188" s="4"/>
      <c r="F188" s="4"/>
      <c r="G188" s="4"/>
      <c r="H188" s="4"/>
      <c r="I188" s="4"/>
      <c r="J188" s="4"/>
      <c r="K188" s="4"/>
      <c r="L188" s="4"/>
    </row>
    <row r="189" spans="5:12" customFormat="1" x14ac:dyDescent="0.2">
      <c r="E189" s="4"/>
      <c r="F189" s="4"/>
      <c r="G189" s="4"/>
      <c r="H189" s="4"/>
      <c r="I189" s="4"/>
      <c r="J189" s="4"/>
      <c r="K189" s="4"/>
      <c r="L189" s="4"/>
    </row>
    <row r="190" spans="5:12" customFormat="1" x14ac:dyDescent="0.2">
      <c r="E190" s="4"/>
      <c r="F190" s="4"/>
      <c r="G190" s="4"/>
      <c r="H190" s="4"/>
      <c r="I190" s="4"/>
      <c r="J190" s="4"/>
      <c r="K190" s="4"/>
      <c r="L190" s="4"/>
    </row>
    <row r="191" spans="5:12" customFormat="1" x14ac:dyDescent="0.2">
      <c r="E191" s="4"/>
      <c r="F191" s="4"/>
      <c r="G191" s="4"/>
      <c r="H191" s="4"/>
      <c r="I191" s="4"/>
      <c r="J191" s="4"/>
      <c r="K191" s="4"/>
      <c r="L191" s="4"/>
    </row>
    <row r="192" spans="5:12" customFormat="1" x14ac:dyDescent="0.2">
      <c r="E192" s="4"/>
      <c r="F192" s="4"/>
      <c r="G192" s="4"/>
      <c r="H192" s="4"/>
      <c r="I192" s="4"/>
      <c r="J192" s="4"/>
      <c r="K192" s="4"/>
      <c r="L192" s="4"/>
    </row>
    <row r="193" spans="5:12" customFormat="1" x14ac:dyDescent="0.2">
      <c r="E193" s="4"/>
      <c r="F193" s="4"/>
      <c r="G193" s="4"/>
      <c r="H193" s="4"/>
      <c r="I193" s="4"/>
      <c r="J193" s="4"/>
      <c r="K193" s="4"/>
      <c r="L193" s="4"/>
    </row>
    <row r="194" spans="5:12" customFormat="1" x14ac:dyDescent="0.2">
      <c r="E194" s="4"/>
      <c r="F194" s="4"/>
      <c r="G194" s="4"/>
      <c r="H194" s="4"/>
      <c r="I194" s="4"/>
      <c r="J194" s="4"/>
      <c r="K194" s="4"/>
      <c r="L194" s="4"/>
    </row>
    <row r="195" spans="5:12" customFormat="1" x14ac:dyDescent="0.2">
      <c r="E195" s="4"/>
      <c r="F195" s="4"/>
      <c r="G195" s="4"/>
      <c r="H195" s="4"/>
      <c r="I195" s="4"/>
      <c r="J195" s="4"/>
      <c r="K195" s="4"/>
      <c r="L195" s="4"/>
    </row>
    <row r="196" spans="5:12" customFormat="1" x14ac:dyDescent="0.2">
      <c r="E196" s="4"/>
      <c r="F196" s="4"/>
      <c r="G196" s="4"/>
      <c r="H196" s="4"/>
      <c r="I196" s="4"/>
      <c r="J196" s="4"/>
      <c r="K196" s="4"/>
      <c r="L196" s="4"/>
    </row>
    <row r="197" spans="5:12" customFormat="1" x14ac:dyDescent="0.2">
      <c r="E197" s="4"/>
      <c r="F197" s="4"/>
      <c r="G197" s="4"/>
      <c r="H197" s="4"/>
      <c r="I197" s="4"/>
      <c r="J197" s="4"/>
      <c r="K197" s="4"/>
      <c r="L197" s="4"/>
    </row>
    <row r="198" spans="5:12" customFormat="1" x14ac:dyDescent="0.2">
      <c r="E198" s="4"/>
      <c r="F198" s="4"/>
      <c r="G198" s="4"/>
      <c r="H198" s="4"/>
      <c r="I198" s="4"/>
      <c r="J198" s="4"/>
      <c r="K198" s="4"/>
      <c r="L198" s="4"/>
    </row>
    <row r="199" spans="5:12" customFormat="1" x14ac:dyDescent="0.2">
      <c r="E199" s="4"/>
      <c r="F199" s="4"/>
      <c r="G199" s="4"/>
      <c r="H199" s="4"/>
      <c r="I199" s="4"/>
      <c r="J199" s="4"/>
      <c r="K199" s="4"/>
      <c r="L199" s="4"/>
    </row>
    <row r="200" spans="5:12" customFormat="1" x14ac:dyDescent="0.2">
      <c r="E200" s="4"/>
      <c r="F200" s="4"/>
      <c r="G200" s="4"/>
      <c r="H200" s="4"/>
      <c r="I200" s="4"/>
      <c r="J200" s="4"/>
      <c r="K200" s="4"/>
      <c r="L200" s="4"/>
    </row>
    <row r="201" spans="5:12" customFormat="1" x14ac:dyDescent="0.2">
      <c r="E201" s="4"/>
      <c r="F201" s="4"/>
      <c r="G201" s="4"/>
      <c r="H201" s="4"/>
      <c r="I201" s="4"/>
      <c r="J201" s="4"/>
      <c r="K201" s="4"/>
      <c r="L201" s="4"/>
    </row>
    <row r="202" spans="5:12" customFormat="1" x14ac:dyDescent="0.2">
      <c r="E202" s="4"/>
      <c r="F202" s="4"/>
      <c r="G202" s="4"/>
      <c r="H202" s="4"/>
      <c r="I202" s="4"/>
      <c r="J202" s="4"/>
      <c r="K202" s="4"/>
      <c r="L202" s="4"/>
    </row>
    <row r="203" spans="5:12" customFormat="1" x14ac:dyDescent="0.2">
      <c r="E203" s="4"/>
      <c r="F203" s="4"/>
      <c r="G203" s="4"/>
      <c r="H203" s="4"/>
      <c r="I203" s="4"/>
      <c r="J203" s="4"/>
      <c r="K203" s="4"/>
      <c r="L203" s="4"/>
    </row>
    <row r="204" spans="5:12" customFormat="1" x14ac:dyDescent="0.2">
      <c r="E204" s="4"/>
      <c r="F204" s="4"/>
      <c r="G204" s="4"/>
      <c r="H204" s="4"/>
      <c r="I204" s="4"/>
      <c r="J204" s="4"/>
      <c r="K204" s="4"/>
      <c r="L204" s="4"/>
    </row>
    <row r="205" spans="5:12" customFormat="1" x14ac:dyDescent="0.2">
      <c r="E205" s="4"/>
      <c r="F205" s="4"/>
      <c r="G205" s="4"/>
      <c r="H205" s="4"/>
      <c r="I205" s="4"/>
      <c r="J205" s="4"/>
      <c r="K205" s="4"/>
      <c r="L205" s="4"/>
    </row>
    <row r="206" spans="5:12" customFormat="1" x14ac:dyDescent="0.2">
      <c r="E206" s="4"/>
      <c r="F206" s="4"/>
      <c r="G206" s="4"/>
      <c r="H206" s="4"/>
      <c r="I206" s="4"/>
      <c r="J206" s="4"/>
      <c r="K206" s="4"/>
      <c r="L206" s="4"/>
    </row>
    <row r="207" spans="5:12" customFormat="1" x14ac:dyDescent="0.2">
      <c r="E207" s="4"/>
      <c r="F207" s="4"/>
      <c r="G207" s="4"/>
      <c r="H207" s="4"/>
      <c r="I207" s="4"/>
      <c r="J207" s="4"/>
      <c r="K207" s="4"/>
      <c r="L207" s="4"/>
    </row>
    <row r="208" spans="5:12" customFormat="1" x14ac:dyDescent="0.2">
      <c r="E208" s="4"/>
      <c r="F208" s="4"/>
      <c r="G208" s="4"/>
      <c r="H208" s="4"/>
      <c r="I208" s="4"/>
      <c r="J208" s="4"/>
      <c r="K208" s="4"/>
      <c r="L208" s="4"/>
    </row>
    <row r="209" spans="5:12" customFormat="1" x14ac:dyDescent="0.2">
      <c r="E209" s="4"/>
      <c r="F209" s="4"/>
      <c r="G209" s="4"/>
      <c r="H209" s="4"/>
      <c r="I209" s="4"/>
      <c r="J209" s="4"/>
      <c r="K209" s="4"/>
      <c r="L209" s="4"/>
    </row>
    <row r="210" spans="5:12" customFormat="1" x14ac:dyDescent="0.2">
      <c r="E210" s="4"/>
      <c r="F210" s="4"/>
      <c r="G210" s="4"/>
      <c r="H210" s="4"/>
      <c r="I210" s="4"/>
      <c r="J210" s="4"/>
      <c r="K210" s="4"/>
      <c r="L210" s="4"/>
    </row>
    <row r="211" spans="5:12" customFormat="1" x14ac:dyDescent="0.2">
      <c r="E211" s="4"/>
      <c r="F211" s="4"/>
      <c r="G211" s="4"/>
      <c r="H211" s="4"/>
      <c r="I211" s="4"/>
      <c r="J211" s="4"/>
      <c r="K211" s="4"/>
      <c r="L211" s="4"/>
    </row>
    <row r="212" spans="5:12" customFormat="1" x14ac:dyDescent="0.2">
      <c r="E212" s="4"/>
      <c r="F212" s="4"/>
      <c r="G212" s="4"/>
      <c r="H212" s="4"/>
      <c r="I212" s="4"/>
      <c r="J212" s="4"/>
      <c r="K212" s="4"/>
      <c r="L212" s="4"/>
    </row>
    <row r="213" spans="5:12" customFormat="1" x14ac:dyDescent="0.2">
      <c r="E213" s="4"/>
      <c r="F213" s="4"/>
      <c r="G213" s="4"/>
      <c r="H213" s="4"/>
      <c r="I213" s="4"/>
      <c r="J213" s="4"/>
      <c r="K213" s="4"/>
      <c r="L213" s="4"/>
    </row>
    <row r="214" spans="5:12" customFormat="1" x14ac:dyDescent="0.2">
      <c r="E214" s="4"/>
      <c r="F214" s="4"/>
      <c r="G214" s="4"/>
      <c r="H214" s="4"/>
      <c r="I214" s="4"/>
      <c r="J214" s="4"/>
      <c r="K214" s="4"/>
      <c r="L214" s="4"/>
    </row>
    <row r="215" spans="5:12" customFormat="1" x14ac:dyDescent="0.2">
      <c r="E215" s="4"/>
      <c r="F215" s="4"/>
      <c r="G215" s="4"/>
      <c r="H215" s="4"/>
      <c r="I215" s="4"/>
      <c r="J215" s="4"/>
      <c r="K215" s="4"/>
      <c r="L215" s="4"/>
    </row>
    <row r="216" spans="5:12" customFormat="1" x14ac:dyDescent="0.2">
      <c r="E216" s="4"/>
      <c r="F216" s="4"/>
      <c r="G216" s="4"/>
      <c r="H216" s="4"/>
      <c r="I216" s="4"/>
      <c r="J216" s="4"/>
      <c r="K216" s="4"/>
      <c r="L216" s="4"/>
    </row>
    <row r="217" spans="5:12" customFormat="1" x14ac:dyDescent="0.2">
      <c r="E217" s="4"/>
      <c r="F217" s="4"/>
      <c r="G217" s="4"/>
      <c r="H217" s="4"/>
      <c r="I217" s="4"/>
      <c r="J217" s="4"/>
      <c r="K217" s="4"/>
      <c r="L217" s="4"/>
    </row>
    <row r="218" spans="5:12" customFormat="1" x14ac:dyDescent="0.2">
      <c r="E218" s="4"/>
      <c r="F218" s="4"/>
      <c r="G218" s="4"/>
      <c r="H218" s="4"/>
      <c r="I218" s="4"/>
      <c r="J218" s="4"/>
      <c r="K218" s="4"/>
      <c r="L218" s="4"/>
    </row>
    <row r="219" spans="5:12" customFormat="1" x14ac:dyDescent="0.2">
      <c r="E219" s="4"/>
      <c r="F219" s="4"/>
      <c r="G219" s="4"/>
      <c r="H219" s="4"/>
      <c r="I219" s="4"/>
      <c r="J219" s="4"/>
      <c r="K219" s="4"/>
      <c r="L219" s="4"/>
    </row>
    <row r="220" spans="5:12" customFormat="1" x14ac:dyDescent="0.2">
      <c r="E220" s="4"/>
      <c r="F220" s="4"/>
      <c r="G220" s="4"/>
      <c r="H220" s="4"/>
      <c r="I220" s="4"/>
      <c r="J220" s="4"/>
      <c r="K220" s="4"/>
      <c r="L220" s="4"/>
    </row>
    <row r="221" spans="5:12" customFormat="1" x14ac:dyDescent="0.2">
      <c r="E221" s="4"/>
      <c r="F221" s="4"/>
      <c r="G221" s="4"/>
      <c r="H221" s="4"/>
      <c r="I221" s="4"/>
      <c r="J221" s="4"/>
      <c r="K221" s="4"/>
      <c r="L221" s="4"/>
    </row>
    <row r="222" spans="5:12" customFormat="1" x14ac:dyDescent="0.2">
      <c r="E222" s="4"/>
      <c r="F222" s="4"/>
      <c r="G222" s="4"/>
      <c r="H222" s="4"/>
      <c r="I222" s="4"/>
      <c r="J222" s="4"/>
      <c r="K222" s="4"/>
      <c r="L222" s="4"/>
    </row>
    <row r="223" spans="5:12" customFormat="1" x14ac:dyDescent="0.2">
      <c r="E223" s="4"/>
      <c r="F223" s="4"/>
      <c r="G223" s="4"/>
      <c r="H223" s="4"/>
      <c r="I223" s="4"/>
      <c r="J223" s="4"/>
      <c r="K223" s="4"/>
      <c r="L223" s="4"/>
    </row>
    <row r="224" spans="5:12" customFormat="1" x14ac:dyDescent="0.2">
      <c r="E224" s="4"/>
      <c r="F224" s="4"/>
      <c r="G224" s="4"/>
      <c r="H224" s="4"/>
      <c r="I224" s="4"/>
      <c r="J224" s="4"/>
      <c r="K224" s="4"/>
      <c r="L224" s="4"/>
    </row>
    <row r="225" spans="5:12" customFormat="1" x14ac:dyDescent="0.2">
      <c r="E225" s="4"/>
      <c r="F225" s="4"/>
      <c r="G225" s="4"/>
      <c r="H225" s="4"/>
      <c r="I225" s="4"/>
      <c r="J225" s="4"/>
      <c r="K225" s="4"/>
      <c r="L225" s="4"/>
    </row>
    <row r="226" spans="5:12" customFormat="1" x14ac:dyDescent="0.2">
      <c r="E226" s="4"/>
      <c r="F226" s="4"/>
      <c r="G226" s="4"/>
      <c r="H226" s="4"/>
      <c r="I226" s="4"/>
      <c r="J226" s="4"/>
      <c r="K226" s="4"/>
      <c r="L226" s="4"/>
    </row>
    <row r="227" spans="5:12" customFormat="1" x14ac:dyDescent="0.2">
      <c r="E227" s="4"/>
      <c r="F227" s="4"/>
      <c r="G227" s="4"/>
      <c r="H227" s="4"/>
      <c r="I227" s="4"/>
      <c r="J227" s="4"/>
      <c r="K227" s="4"/>
      <c r="L227" s="4"/>
    </row>
    <row r="228" spans="5:12" customFormat="1" x14ac:dyDescent="0.2">
      <c r="E228" s="4"/>
      <c r="F228" s="4"/>
      <c r="G228" s="4"/>
      <c r="H228" s="4"/>
      <c r="I228" s="4"/>
      <c r="J228" s="4"/>
      <c r="K228" s="4"/>
      <c r="L228" s="4"/>
    </row>
    <row r="229" spans="5:12" customFormat="1" x14ac:dyDescent="0.2">
      <c r="E229" s="4"/>
      <c r="F229" s="4"/>
      <c r="G229" s="4"/>
      <c r="H229" s="4"/>
      <c r="I229" s="4"/>
      <c r="J229" s="4"/>
      <c r="K229" s="4"/>
      <c r="L229" s="4"/>
    </row>
    <row r="230" spans="5:12" customFormat="1" x14ac:dyDescent="0.2">
      <c r="E230" s="4"/>
      <c r="F230" s="4"/>
      <c r="G230" s="4"/>
      <c r="H230" s="4"/>
      <c r="I230" s="4"/>
      <c r="J230" s="4"/>
      <c r="K230" s="4"/>
      <c r="L230" s="4"/>
    </row>
    <row r="231" spans="5:12" customFormat="1" x14ac:dyDescent="0.2">
      <c r="E231" s="4"/>
      <c r="F231" s="4"/>
      <c r="G231" s="4"/>
      <c r="H231" s="4"/>
      <c r="I231" s="4"/>
      <c r="J231" s="4"/>
      <c r="K231" s="4"/>
      <c r="L231" s="4"/>
    </row>
    <row r="232" spans="5:12" customFormat="1" x14ac:dyDescent="0.2">
      <c r="E232" s="4"/>
      <c r="F232" s="4"/>
      <c r="G232" s="4"/>
      <c r="H232" s="4"/>
      <c r="I232" s="4"/>
      <c r="J232" s="4"/>
      <c r="K232" s="4"/>
      <c r="L232" s="4"/>
    </row>
    <row r="233" spans="5:12" customFormat="1" x14ac:dyDescent="0.2">
      <c r="E233" s="4"/>
      <c r="F233" s="4"/>
      <c r="G233" s="4"/>
      <c r="H233" s="4"/>
      <c r="I233" s="4"/>
      <c r="J233" s="4"/>
      <c r="K233" s="4"/>
      <c r="L233" s="4"/>
    </row>
    <row r="234" spans="5:12" customFormat="1" x14ac:dyDescent="0.2">
      <c r="E234" s="4"/>
      <c r="F234" s="4"/>
      <c r="G234" s="4"/>
      <c r="H234" s="4"/>
      <c r="I234" s="4"/>
      <c r="J234" s="4"/>
      <c r="K234" s="4"/>
      <c r="L234" s="4"/>
    </row>
    <row r="235" spans="5:12" customFormat="1" x14ac:dyDescent="0.2">
      <c r="E235" s="4"/>
      <c r="F235" s="4"/>
      <c r="G235" s="4"/>
      <c r="H235" s="4"/>
      <c r="I235" s="4"/>
      <c r="J235" s="4"/>
      <c r="K235" s="4"/>
      <c r="L235" s="4"/>
    </row>
    <row r="236" spans="5:12" customFormat="1" x14ac:dyDescent="0.2">
      <c r="E236" s="4"/>
      <c r="F236" s="4"/>
      <c r="G236" s="4"/>
      <c r="H236" s="4"/>
      <c r="I236" s="4"/>
      <c r="J236" s="4"/>
      <c r="K236" s="4"/>
      <c r="L236" s="4"/>
    </row>
    <row r="237" spans="5:12" customFormat="1" x14ac:dyDescent="0.2">
      <c r="E237" s="4"/>
      <c r="F237" s="4"/>
      <c r="G237" s="4"/>
      <c r="H237" s="4"/>
      <c r="I237" s="4"/>
      <c r="J237" s="4"/>
      <c r="K237" s="4"/>
      <c r="L237" s="4"/>
    </row>
    <row r="238" spans="5:12" customFormat="1" x14ac:dyDescent="0.2">
      <c r="E238" s="4"/>
      <c r="F238" s="4"/>
      <c r="G238" s="4"/>
      <c r="H238" s="4"/>
      <c r="I238" s="4"/>
      <c r="J238" s="4"/>
      <c r="K238" s="4"/>
      <c r="L238" s="4"/>
    </row>
    <row r="239" spans="5:12" customFormat="1" x14ac:dyDescent="0.2">
      <c r="E239" s="4"/>
      <c r="F239" s="4"/>
      <c r="G239" s="4"/>
      <c r="H239" s="4"/>
      <c r="I239" s="4"/>
      <c r="J239" s="4"/>
      <c r="K239" s="4"/>
      <c r="L239" s="4"/>
    </row>
    <row r="240" spans="5:12" customFormat="1" x14ac:dyDescent="0.2">
      <c r="E240" s="4"/>
      <c r="F240" s="4"/>
      <c r="G240" s="4"/>
      <c r="H240" s="4"/>
      <c r="I240" s="4"/>
      <c r="J240" s="4"/>
      <c r="K240" s="4"/>
      <c r="L240" s="4"/>
    </row>
    <row r="241" spans="5:12" customFormat="1" x14ac:dyDescent="0.2">
      <c r="E241" s="4"/>
      <c r="F241" s="4"/>
      <c r="G241" s="4"/>
      <c r="H241" s="4"/>
      <c r="I241" s="4"/>
      <c r="J241" s="4"/>
      <c r="K241" s="4"/>
      <c r="L241" s="4"/>
    </row>
    <row r="242" spans="5:12" customFormat="1" x14ac:dyDescent="0.2">
      <c r="E242" s="4"/>
      <c r="F242" s="4"/>
      <c r="G242" s="4"/>
      <c r="H242" s="4"/>
      <c r="I242" s="4"/>
      <c r="J242" s="4"/>
      <c r="K242" s="4"/>
      <c r="L242" s="4"/>
    </row>
    <row r="243" spans="5:12" customFormat="1" x14ac:dyDescent="0.2">
      <c r="E243" s="4"/>
      <c r="F243" s="4"/>
      <c r="G243" s="4"/>
      <c r="H243" s="4"/>
      <c r="I243" s="4"/>
      <c r="J243" s="4"/>
      <c r="K243" s="4"/>
      <c r="L243" s="4"/>
    </row>
    <row r="244" spans="5:12" customFormat="1" x14ac:dyDescent="0.2">
      <c r="E244" s="4"/>
      <c r="F244" s="4"/>
      <c r="G244" s="4"/>
      <c r="H244" s="4"/>
      <c r="I244" s="4"/>
      <c r="J244" s="4"/>
      <c r="K244" s="4"/>
      <c r="L244" s="4"/>
    </row>
    <row r="245" spans="5:12" customFormat="1" x14ac:dyDescent="0.2">
      <c r="E245" s="4"/>
      <c r="F245" s="4"/>
      <c r="G245" s="4"/>
      <c r="H245" s="4"/>
      <c r="I245" s="4"/>
      <c r="J245" s="4"/>
      <c r="K245" s="4"/>
      <c r="L245" s="4"/>
    </row>
    <row r="246" spans="5:12" customFormat="1" x14ac:dyDescent="0.2">
      <c r="E246" s="4"/>
      <c r="F246" s="4"/>
      <c r="G246" s="4"/>
      <c r="H246" s="4"/>
      <c r="I246" s="4"/>
      <c r="J246" s="4"/>
      <c r="K246" s="4"/>
      <c r="L246" s="4"/>
    </row>
    <row r="247" spans="5:12" customFormat="1" x14ac:dyDescent="0.2">
      <c r="E247" s="4"/>
      <c r="F247" s="4"/>
      <c r="G247" s="4"/>
      <c r="H247" s="4"/>
      <c r="I247" s="4"/>
      <c r="J247" s="4"/>
      <c r="K247" s="4"/>
      <c r="L247" s="4"/>
    </row>
    <row r="248" spans="5:12" customFormat="1" x14ac:dyDescent="0.2">
      <c r="E248" s="4"/>
      <c r="F248" s="4"/>
      <c r="G248" s="4"/>
      <c r="H248" s="4"/>
      <c r="I248" s="4"/>
      <c r="J248" s="4"/>
      <c r="K248" s="4"/>
      <c r="L248" s="4"/>
    </row>
    <row r="249" spans="5:12" customFormat="1" x14ac:dyDescent="0.2">
      <c r="E249" s="4"/>
      <c r="F249" s="4"/>
      <c r="G249" s="4"/>
      <c r="H249" s="4"/>
      <c r="I249" s="4"/>
      <c r="J249" s="4"/>
      <c r="K249" s="4"/>
      <c r="L249" s="4"/>
    </row>
    <row r="250" spans="5:12" customFormat="1" x14ac:dyDescent="0.2">
      <c r="E250" s="4"/>
      <c r="F250" s="4"/>
      <c r="G250" s="4"/>
      <c r="H250" s="4"/>
      <c r="I250" s="4"/>
      <c r="J250" s="4"/>
      <c r="K250" s="4"/>
      <c r="L250" s="4"/>
    </row>
    <row r="251" spans="5:12" customFormat="1" x14ac:dyDescent="0.2">
      <c r="E251" s="4"/>
      <c r="F251" s="4"/>
      <c r="G251" s="4"/>
      <c r="H251" s="4"/>
      <c r="I251" s="4"/>
      <c r="J251" s="4"/>
      <c r="K251" s="4"/>
      <c r="L251" s="4"/>
    </row>
    <row r="252" spans="5:12" customFormat="1" x14ac:dyDescent="0.2">
      <c r="E252" s="4"/>
      <c r="F252" s="4"/>
      <c r="G252" s="4"/>
      <c r="H252" s="4"/>
      <c r="I252" s="4"/>
      <c r="J252" s="4"/>
      <c r="K252" s="4"/>
      <c r="L252" s="4"/>
    </row>
    <row r="253" spans="5:12" customFormat="1" x14ac:dyDescent="0.2">
      <c r="E253" s="4"/>
      <c r="F253" s="4"/>
      <c r="G253" s="4"/>
      <c r="H253" s="4"/>
      <c r="I253" s="4"/>
      <c r="J253" s="4"/>
      <c r="K253" s="4"/>
      <c r="L253" s="4"/>
    </row>
    <row r="254" spans="5:12" customFormat="1" x14ac:dyDescent="0.2">
      <c r="E254" s="4"/>
      <c r="F254" s="4"/>
      <c r="G254" s="4"/>
      <c r="H254" s="4"/>
      <c r="I254" s="4"/>
      <c r="J254" s="4"/>
      <c r="K254" s="4"/>
      <c r="L254" s="4"/>
    </row>
    <row r="255" spans="5:12" customFormat="1" x14ac:dyDescent="0.2">
      <c r="E255" s="4"/>
      <c r="F255" s="4"/>
      <c r="G255" s="4"/>
      <c r="H255" s="4"/>
      <c r="I255" s="4"/>
      <c r="J255" s="4"/>
      <c r="K255" s="4"/>
      <c r="L255" s="4"/>
    </row>
    <row r="256" spans="5:12" customFormat="1" x14ac:dyDescent="0.2">
      <c r="E256" s="4"/>
      <c r="F256" s="4"/>
      <c r="G256" s="4"/>
      <c r="H256" s="4"/>
      <c r="I256" s="4"/>
      <c r="J256" s="4"/>
      <c r="K256" s="4"/>
      <c r="L256" s="4"/>
    </row>
    <row r="257" spans="5:12" customFormat="1" x14ac:dyDescent="0.2">
      <c r="E257" s="4"/>
      <c r="F257" s="4"/>
      <c r="G257" s="4"/>
      <c r="H257" s="4"/>
      <c r="I257" s="4"/>
      <c r="J257" s="4"/>
      <c r="K257" s="4"/>
      <c r="L257" s="4"/>
    </row>
    <row r="258" spans="5:12" customFormat="1" x14ac:dyDescent="0.2">
      <c r="E258" s="4"/>
      <c r="F258" s="4"/>
      <c r="G258" s="4"/>
      <c r="H258" s="4"/>
      <c r="I258" s="4"/>
      <c r="J258" s="4"/>
      <c r="K258" s="4"/>
      <c r="L258" s="4"/>
    </row>
    <row r="259" spans="5:12" customFormat="1" x14ac:dyDescent="0.2">
      <c r="E259" s="4"/>
      <c r="F259" s="4"/>
      <c r="G259" s="4"/>
      <c r="H259" s="4"/>
      <c r="I259" s="4"/>
      <c r="J259" s="4"/>
      <c r="K259" s="4"/>
      <c r="L259" s="4"/>
    </row>
    <row r="260" spans="5:12" customFormat="1" x14ac:dyDescent="0.2">
      <c r="E260" s="4"/>
      <c r="F260" s="4"/>
      <c r="G260" s="4"/>
      <c r="H260" s="4"/>
      <c r="I260" s="4"/>
      <c r="J260" s="4"/>
      <c r="K260" s="4"/>
      <c r="L260" s="4"/>
    </row>
    <row r="261" spans="5:12" customFormat="1" x14ac:dyDescent="0.2">
      <c r="E261" s="4"/>
      <c r="F261" s="4"/>
      <c r="G261" s="4"/>
      <c r="H261" s="4"/>
      <c r="I261" s="4"/>
      <c r="J261" s="4"/>
      <c r="K261" s="4"/>
      <c r="L261" s="4"/>
    </row>
    <row r="262" spans="5:12" customFormat="1" x14ac:dyDescent="0.2">
      <c r="E262" s="4"/>
      <c r="F262" s="4"/>
      <c r="G262" s="4"/>
      <c r="H262" s="4"/>
      <c r="I262" s="4"/>
      <c r="J262" s="4"/>
      <c r="K262" s="4"/>
      <c r="L262" s="4"/>
    </row>
    <row r="263" spans="5:12" customFormat="1" x14ac:dyDescent="0.2">
      <c r="E263" s="4"/>
      <c r="F263" s="4"/>
      <c r="G263" s="4"/>
      <c r="H263" s="4"/>
      <c r="I263" s="4"/>
      <c r="J263" s="4"/>
      <c r="K263" s="4"/>
      <c r="L263" s="4"/>
    </row>
    <row r="264" spans="5:12" customFormat="1" x14ac:dyDescent="0.2">
      <c r="E264" s="4"/>
      <c r="F264" s="4"/>
      <c r="G264" s="4"/>
      <c r="H264" s="4"/>
      <c r="I264" s="4"/>
      <c r="J264" s="4"/>
      <c r="K264" s="4"/>
      <c r="L264" s="4"/>
    </row>
    <row r="265" spans="5:12" customFormat="1" x14ac:dyDescent="0.2">
      <c r="E265" s="4"/>
      <c r="F265" s="4"/>
      <c r="G265" s="4"/>
      <c r="H265" s="4"/>
      <c r="I265" s="4"/>
      <c r="J265" s="4"/>
      <c r="K265" s="4"/>
      <c r="L265" s="4"/>
    </row>
    <row r="266" spans="5:12" customFormat="1" x14ac:dyDescent="0.2">
      <c r="E266" s="4"/>
      <c r="F266" s="4"/>
      <c r="G266" s="4"/>
      <c r="H266" s="4"/>
      <c r="I266" s="4"/>
      <c r="J266" s="4"/>
      <c r="K266" s="4"/>
      <c r="L266" s="4"/>
    </row>
    <row r="267" spans="5:12" customFormat="1" x14ac:dyDescent="0.2">
      <c r="E267" s="4"/>
      <c r="F267" s="4"/>
      <c r="G267" s="4"/>
      <c r="H267" s="4"/>
      <c r="I267" s="4"/>
      <c r="J267" s="4"/>
      <c r="K267" s="4"/>
      <c r="L267" s="4"/>
    </row>
    <row r="268" spans="5:12" customFormat="1" x14ac:dyDescent="0.2">
      <c r="E268" s="4"/>
      <c r="F268" s="4"/>
      <c r="G268" s="4"/>
      <c r="H268" s="4"/>
      <c r="I268" s="4"/>
      <c r="J268" s="4"/>
      <c r="K268" s="4"/>
      <c r="L268" s="4"/>
    </row>
    <row r="269" spans="5:12" customFormat="1" x14ac:dyDescent="0.2">
      <c r="E269" s="4"/>
      <c r="F269" s="4"/>
      <c r="G269" s="4"/>
      <c r="H269" s="4"/>
      <c r="I269" s="4"/>
      <c r="J269" s="4"/>
      <c r="K269" s="4"/>
      <c r="L269" s="4"/>
    </row>
    <row r="270" spans="5:12" customFormat="1" x14ac:dyDescent="0.2">
      <c r="E270" s="4"/>
      <c r="F270" s="4"/>
      <c r="G270" s="4"/>
      <c r="H270" s="4"/>
      <c r="I270" s="4"/>
      <c r="J270" s="4"/>
      <c r="K270" s="4"/>
      <c r="L270" s="4"/>
    </row>
    <row r="271" spans="5:12" customFormat="1" x14ac:dyDescent="0.2">
      <c r="E271" s="4"/>
      <c r="F271" s="4"/>
      <c r="G271" s="4"/>
      <c r="H271" s="4"/>
      <c r="I271" s="4"/>
      <c r="J271" s="4"/>
      <c r="K271" s="4"/>
      <c r="L271" s="4"/>
    </row>
    <row r="272" spans="5:12" customFormat="1" x14ac:dyDescent="0.2">
      <c r="E272" s="4"/>
      <c r="F272" s="4"/>
      <c r="G272" s="4"/>
      <c r="H272" s="4"/>
      <c r="I272" s="4"/>
      <c r="J272" s="4"/>
      <c r="K272" s="4"/>
      <c r="L272" s="4"/>
    </row>
    <row r="273" spans="5:12" customFormat="1" x14ac:dyDescent="0.2">
      <c r="E273" s="4"/>
      <c r="F273" s="4"/>
      <c r="G273" s="4"/>
      <c r="H273" s="4"/>
      <c r="I273" s="4"/>
      <c r="J273" s="4"/>
      <c r="K273" s="4"/>
      <c r="L273" s="4"/>
    </row>
    <row r="274" spans="5:12" customFormat="1" x14ac:dyDescent="0.2">
      <c r="E274" s="4"/>
      <c r="F274" s="4"/>
      <c r="G274" s="4"/>
      <c r="H274" s="4"/>
      <c r="I274" s="4"/>
      <c r="J274" s="4"/>
      <c r="K274" s="4"/>
      <c r="L274" s="4"/>
    </row>
    <row r="275" spans="5:12" customFormat="1" x14ac:dyDescent="0.2">
      <c r="E275" s="4"/>
      <c r="F275" s="4"/>
      <c r="G275" s="4"/>
      <c r="H275" s="4"/>
      <c r="I275" s="4"/>
      <c r="J275" s="4"/>
      <c r="K275" s="4"/>
      <c r="L275" s="4"/>
    </row>
    <row r="276" spans="5:12" customFormat="1" x14ac:dyDescent="0.2">
      <c r="E276" s="4"/>
      <c r="F276" s="4"/>
      <c r="G276" s="4"/>
      <c r="H276" s="4"/>
      <c r="I276" s="4"/>
      <c r="J276" s="4"/>
      <c r="K276" s="4"/>
      <c r="L276" s="4"/>
    </row>
    <row r="277" spans="5:12" customFormat="1" x14ac:dyDescent="0.2">
      <c r="E277" s="4"/>
      <c r="F277" s="4"/>
      <c r="G277" s="4"/>
      <c r="H277" s="4"/>
      <c r="I277" s="4"/>
      <c r="J277" s="4"/>
      <c r="K277" s="4"/>
      <c r="L277" s="4"/>
    </row>
    <row r="278" spans="5:12" customFormat="1" x14ac:dyDescent="0.2">
      <c r="E278" s="4"/>
      <c r="F278" s="4"/>
      <c r="G278" s="4"/>
      <c r="H278" s="4"/>
      <c r="I278" s="4"/>
      <c r="J278" s="4"/>
      <c r="K278" s="4"/>
      <c r="L278" s="4"/>
    </row>
    <row r="279" spans="5:12" customFormat="1" x14ac:dyDescent="0.2">
      <c r="E279" s="4"/>
      <c r="F279" s="4"/>
      <c r="G279" s="4"/>
      <c r="H279" s="4"/>
      <c r="I279" s="4"/>
      <c r="J279" s="4"/>
      <c r="K279" s="4"/>
      <c r="L279" s="4"/>
    </row>
    <row r="280" spans="5:12" customFormat="1" x14ac:dyDescent="0.2">
      <c r="E280" s="4"/>
      <c r="F280" s="4"/>
      <c r="G280" s="4"/>
      <c r="H280" s="4"/>
      <c r="I280" s="4"/>
      <c r="J280" s="4"/>
      <c r="K280" s="4"/>
      <c r="L280" s="4"/>
    </row>
    <row r="281" spans="5:12" customFormat="1" x14ac:dyDescent="0.2">
      <c r="E281" s="4"/>
      <c r="F281" s="4"/>
      <c r="G281" s="4"/>
      <c r="H281" s="4"/>
      <c r="I281" s="4"/>
      <c r="J281" s="4"/>
      <c r="K281" s="4"/>
      <c r="L281" s="4"/>
    </row>
    <row r="282" spans="5:12" customFormat="1" x14ac:dyDescent="0.2">
      <c r="E282" s="4"/>
      <c r="F282" s="4"/>
      <c r="G282" s="4"/>
      <c r="H282" s="4"/>
      <c r="I282" s="4"/>
      <c r="J282" s="4"/>
      <c r="K282" s="4"/>
      <c r="L282" s="4"/>
    </row>
    <row r="283" spans="5:12" customFormat="1" x14ac:dyDescent="0.2">
      <c r="E283" s="4"/>
      <c r="F283" s="4"/>
      <c r="G283" s="4"/>
      <c r="H283" s="4"/>
      <c r="I283" s="4"/>
      <c r="J283" s="4"/>
      <c r="K283" s="4"/>
      <c r="L283" s="4"/>
    </row>
    <row r="284" spans="5:12" customFormat="1" x14ac:dyDescent="0.2">
      <c r="E284" s="4"/>
      <c r="F284" s="4"/>
      <c r="G284" s="4"/>
      <c r="H284" s="4"/>
      <c r="I284" s="4"/>
      <c r="J284" s="4"/>
      <c r="K284" s="4"/>
      <c r="L284" s="4"/>
    </row>
    <row r="285" spans="5:12" customFormat="1" x14ac:dyDescent="0.2">
      <c r="E285" s="4"/>
      <c r="F285" s="4"/>
      <c r="G285" s="4"/>
      <c r="H285" s="4"/>
      <c r="I285" s="4"/>
      <c r="J285" s="4"/>
      <c r="K285" s="4"/>
      <c r="L285" s="4"/>
    </row>
    <row r="286" spans="5:12" customFormat="1" x14ac:dyDescent="0.2">
      <c r="E286" s="4"/>
      <c r="F286" s="4"/>
      <c r="G286" s="4"/>
      <c r="H286" s="4"/>
      <c r="I286" s="4"/>
      <c r="J286" s="4"/>
      <c r="K286" s="4"/>
      <c r="L286" s="4"/>
    </row>
    <row r="287" spans="5:12" customFormat="1" x14ac:dyDescent="0.2">
      <c r="E287" s="4"/>
      <c r="F287" s="4"/>
      <c r="G287" s="4"/>
      <c r="H287" s="4"/>
      <c r="I287" s="4"/>
      <c r="J287" s="4"/>
      <c r="K287" s="4"/>
      <c r="L287" s="4"/>
    </row>
    <row r="288" spans="5:12" customFormat="1" x14ac:dyDescent="0.2">
      <c r="E288" s="4"/>
      <c r="F288" s="4"/>
      <c r="G288" s="4"/>
      <c r="H288" s="4"/>
      <c r="I288" s="4"/>
      <c r="J288" s="4"/>
      <c r="K288" s="4"/>
      <c r="L288" s="4"/>
    </row>
    <row r="289" spans="5:12" customFormat="1" x14ac:dyDescent="0.2">
      <c r="E289" s="4"/>
      <c r="F289" s="4"/>
      <c r="G289" s="4"/>
      <c r="H289" s="4"/>
      <c r="I289" s="4"/>
      <c r="J289" s="4"/>
      <c r="K289" s="4"/>
      <c r="L289" s="4"/>
    </row>
    <row r="290" spans="5:12" customFormat="1" x14ac:dyDescent="0.2">
      <c r="E290" s="4"/>
      <c r="F290" s="4"/>
      <c r="G290" s="4"/>
      <c r="H290" s="4"/>
      <c r="I290" s="4"/>
      <c r="J290" s="4"/>
      <c r="K290" s="4"/>
      <c r="L290" s="4"/>
    </row>
    <row r="291" spans="5:12" customFormat="1" x14ac:dyDescent="0.2">
      <c r="E291" s="4"/>
      <c r="F291" s="4"/>
      <c r="G291" s="4"/>
      <c r="H291" s="4"/>
      <c r="I291" s="4"/>
      <c r="J291" s="4"/>
      <c r="K291" s="4"/>
      <c r="L291" s="4"/>
    </row>
    <row r="292" spans="5:12" customFormat="1" x14ac:dyDescent="0.2">
      <c r="E292" s="4"/>
      <c r="F292" s="4"/>
      <c r="G292" s="4"/>
      <c r="H292" s="4"/>
      <c r="I292" s="4"/>
      <c r="J292" s="4"/>
      <c r="K292" s="4"/>
      <c r="L292" s="4"/>
    </row>
    <row r="293" spans="5:12" customFormat="1" x14ac:dyDescent="0.2">
      <c r="E293" s="4"/>
      <c r="F293" s="4"/>
      <c r="G293" s="4"/>
      <c r="H293" s="4"/>
      <c r="I293" s="4"/>
      <c r="J293" s="4"/>
      <c r="K293" s="4"/>
      <c r="L293" s="4"/>
    </row>
    <row r="294" spans="5:12" customFormat="1" x14ac:dyDescent="0.2">
      <c r="E294" s="4"/>
      <c r="F294" s="4"/>
      <c r="G294" s="4"/>
      <c r="H294" s="4"/>
      <c r="I294" s="4"/>
      <c r="J294" s="4"/>
      <c r="K294" s="4"/>
      <c r="L294" s="4"/>
    </row>
    <row r="295" spans="5:12" customFormat="1" x14ac:dyDescent="0.2">
      <c r="E295" s="4"/>
      <c r="F295" s="4"/>
      <c r="G295" s="4"/>
      <c r="H295" s="4"/>
      <c r="I295" s="4"/>
      <c r="J295" s="4"/>
      <c r="K295" s="4"/>
      <c r="L295" s="4"/>
    </row>
    <row r="296" spans="5:12" customFormat="1" x14ac:dyDescent="0.2">
      <c r="E296" s="4"/>
      <c r="F296" s="4"/>
      <c r="G296" s="4"/>
      <c r="H296" s="4"/>
      <c r="I296" s="4"/>
      <c r="J296" s="4"/>
      <c r="K296" s="4"/>
      <c r="L296" s="4"/>
    </row>
    <row r="297" spans="5:12" customFormat="1" x14ac:dyDescent="0.2">
      <c r="E297" s="4"/>
      <c r="F297" s="4"/>
      <c r="G297" s="4"/>
      <c r="H297" s="4"/>
      <c r="I297" s="4"/>
      <c r="J297" s="4"/>
      <c r="K297" s="4"/>
      <c r="L297" s="4"/>
    </row>
    <row r="298" spans="5:12" customFormat="1" x14ac:dyDescent="0.2">
      <c r="E298" s="4"/>
      <c r="F298" s="4"/>
      <c r="G298" s="4"/>
      <c r="H298" s="4"/>
      <c r="I298" s="4"/>
      <c r="J298" s="4"/>
      <c r="K298" s="4"/>
      <c r="L298" s="4"/>
    </row>
    <row r="299" spans="5:12" customFormat="1" x14ac:dyDescent="0.2">
      <c r="E299" s="4"/>
      <c r="F299" s="4"/>
      <c r="G299" s="4"/>
      <c r="H299" s="4"/>
      <c r="I299" s="4"/>
      <c r="J299" s="4"/>
      <c r="K299" s="4"/>
      <c r="L299" s="4"/>
    </row>
    <row r="300" spans="5:12" customFormat="1" x14ac:dyDescent="0.2">
      <c r="E300" s="4"/>
      <c r="F300" s="4"/>
      <c r="G300" s="4"/>
      <c r="H300" s="4"/>
      <c r="I300" s="4"/>
      <c r="J300" s="4"/>
      <c r="K300" s="4"/>
      <c r="L300" s="4"/>
    </row>
    <row r="301" spans="5:12" customFormat="1" x14ac:dyDescent="0.2">
      <c r="E301" s="4"/>
      <c r="F301" s="4"/>
      <c r="G301" s="4"/>
      <c r="H301" s="4"/>
      <c r="I301" s="4"/>
      <c r="J301" s="4"/>
      <c r="K301" s="4"/>
      <c r="L301" s="4"/>
    </row>
    <row r="302" spans="5:12" customFormat="1" x14ac:dyDescent="0.2">
      <c r="E302" s="4"/>
      <c r="F302" s="4"/>
      <c r="G302" s="4"/>
      <c r="H302" s="4"/>
      <c r="I302" s="4"/>
      <c r="J302" s="4"/>
      <c r="K302" s="4"/>
      <c r="L302" s="4"/>
    </row>
    <row r="303" spans="5:12" customFormat="1" x14ac:dyDescent="0.2">
      <c r="E303" s="4"/>
      <c r="F303" s="4"/>
      <c r="G303" s="4"/>
      <c r="H303" s="4"/>
      <c r="I303" s="4"/>
      <c r="J303" s="4"/>
      <c r="K303" s="4"/>
      <c r="L303" s="4"/>
    </row>
    <row r="304" spans="5:12" customFormat="1" x14ac:dyDescent="0.2">
      <c r="E304" s="4"/>
      <c r="F304" s="4"/>
      <c r="G304" s="4"/>
      <c r="H304" s="4"/>
      <c r="I304" s="4"/>
      <c r="J304" s="4"/>
      <c r="K304" s="4"/>
      <c r="L304" s="4"/>
    </row>
    <row r="305" spans="5:12" customFormat="1" x14ac:dyDescent="0.2">
      <c r="E305" s="4"/>
      <c r="F305" s="4"/>
      <c r="G305" s="4"/>
      <c r="H305" s="4"/>
      <c r="I305" s="4"/>
      <c r="J305" s="4"/>
      <c r="K305" s="4"/>
      <c r="L305" s="4"/>
    </row>
    <row r="306" spans="5:12" customFormat="1" x14ac:dyDescent="0.2">
      <c r="E306" s="4"/>
      <c r="F306" s="4"/>
      <c r="G306" s="4"/>
      <c r="H306" s="4"/>
      <c r="I306" s="4"/>
      <c r="J306" s="4"/>
      <c r="K306" s="4"/>
      <c r="L306" s="4"/>
    </row>
    <row r="307" spans="5:12" customFormat="1" x14ac:dyDescent="0.2">
      <c r="E307" s="4"/>
      <c r="F307" s="4"/>
      <c r="G307" s="4"/>
      <c r="H307" s="4"/>
      <c r="I307" s="4"/>
      <c r="J307" s="4"/>
      <c r="K307" s="4"/>
      <c r="L307" s="4"/>
    </row>
    <row r="308" spans="5:12" customFormat="1" x14ac:dyDescent="0.2">
      <c r="E308" s="4"/>
      <c r="F308" s="4"/>
      <c r="G308" s="4"/>
      <c r="H308" s="4"/>
      <c r="I308" s="4"/>
      <c r="J308" s="4"/>
      <c r="K308" s="4"/>
      <c r="L308" s="4"/>
    </row>
    <row r="309" spans="5:12" customFormat="1" x14ac:dyDescent="0.2">
      <c r="E309" s="4"/>
      <c r="F309" s="4"/>
      <c r="G309" s="4"/>
      <c r="H309" s="4"/>
      <c r="I309" s="4"/>
      <c r="J309" s="4"/>
      <c r="K309" s="4"/>
      <c r="L309" s="4"/>
    </row>
    <row r="310" spans="5:12" customFormat="1" x14ac:dyDescent="0.2">
      <c r="E310" s="4"/>
      <c r="F310" s="4"/>
      <c r="G310" s="4"/>
      <c r="H310" s="4"/>
      <c r="I310" s="4"/>
      <c r="J310" s="4"/>
      <c r="K310" s="4"/>
      <c r="L310" s="4"/>
    </row>
    <row r="311" spans="5:12" customFormat="1" x14ac:dyDescent="0.2">
      <c r="E311" s="4"/>
      <c r="F311" s="4"/>
      <c r="G311" s="4"/>
      <c r="H311" s="4"/>
      <c r="I311" s="4"/>
      <c r="J311" s="4"/>
      <c r="K311" s="4"/>
      <c r="L311" s="4"/>
    </row>
    <row r="312" spans="5:12" customFormat="1" x14ac:dyDescent="0.2">
      <c r="E312" s="4"/>
      <c r="F312" s="4"/>
      <c r="G312" s="4"/>
      <c r="H312" s="4"/>
      <c r="I312" s="4"/>
      <c r="J312" s="4"/>
      <c r="K312" s="4"/>
      <c r="L312" s="4"/>
    </row>
    <row r="313" spans="5:12" customFormat="1" x14ac:dyDescent="0.2">
      <c r="E313" s="4"/>
      <c r="F313" s="4"/>
      <c r="G313" s="4"/>
      <c r="H313" s="4"/>
      <c r="I313" s="4"/>
      <c r="J313" s="4"/>
      <c r="K313" s="4"/>
      <c r="L313" s="4"/>
    </row>
    <row r="314" spans="5:12" customFormat="1" x14ac:dyDescent="0.2">
      <c r="E314" s="4"/>
      <c r="F314" s="4"/>
      <c r="G314" s="4"/>
      <c r="H314" s="4"/>
      <c r="I314" s="4"/>
      <c r="J314" s="4"/>
      <c r="K314" s="4"/>
      <c r="L314" s="4"/>
    </row>
    <row r="315" spans="5:12" customFormat="1" x14ac:dyDescent="0.2">
      <c r="E315" s="4"/>
      <c r="F315" s="4"/>
      <c r="G315" s="4"/>
      <c r="H315" s="4"/>
      <c r="I315" s="4"/>
      <c r="J315" s="4"/>
      <c r="K315" s="4"/>
      <c r="L315" s="4"/>
    </row>
    <row r="316" spans="5:12" customFormat="1" x14ac:dyDescent="0.2">
      <c r="E316" s="4"/>
      <c r="F316" s="4"/>
      <c r="G316" s="4"/>
      <c r="H316" s="4"/>
      <c r="I316" s="4"/>
      <c r="J316" s="4"/>
      <c r="K316" s="4"/>
      <c r="L316" s="4"/>
    </row>
    <row r="317" spans="5:12" customFormat="1" x14ac:dyDescent="0.2">
      <c r="E317" s="4"/>
      <c r="F317" s="4"/>
      <c r="G317" s="4"/>
      <c r="H317" s="4"/>
      <c r="I317" s="4"/>
      <c r="J317" s="4"/>
      <c r="K317" s="4"/>
      <c r="L317" s="4"/>
    </row>
    <row r="318" spans="5:12" customFormat="1" x14ac:dyDescent="0.2">
      <c r="E318" s="4"/>
      <c r="F318" s="4"/>
      <c r="G318" s="4"/>
      <c r="H318" s="4"/>
      <c r="I318" s="4"/>
      <c r="J318" s="4"/>
      <c r="K318" s="4"/>
      <c r="L318" s="4"/>
    </row>
    <row r="319" spans="5:12" customFormat="1" x14ac:dyDescent="0.2">
      <c r="E319" s="4"/>
      <c r="F319" s="4"/>
      <c r="G319" s="4"/>
      <c r="H319" s="4"/>
      <c r="I319" s="4"/>
      <c r="J319" s="4"/>
      <c r="K319" s="4"/>
      <c r="L319" s="4"/>
    </row>
    <row r="320" spans="5:12" customFormat="1" x14ac:dyDescent="0.2">
      <c r="E320" s="4"/>
      <c r="F320" s="4"/>
      <c r="G320" s="4"/>
      <c r="H320" s="4"/>
      <c r="I320" s="4"/>
      <c r="J320" s="4"/>
      <c r="K320" s="4"/>
      <c r="L320" s="4"/>
    </row>
    <row r="321" spans="5:12" customFormat="1" x14ac:dyDescent="0.2">
      <c r="E321" s="4"/>
      <c r="F321" s="4"/>
      <c r="G321" s="4"/>
      <c r="H321" s="4"/>
      <c r="I321" s="4"/>
      <c r="J321" s="4"/>
      <c r="K321" s="4"/>
      <c r="L321" s="4"/>
    </row>
    <row r="322" spans="5:12" customFormat="1" x14ac:dyDescent="0.2">
      <c r="E322" s="4"/>
      <c r="F322" s="4"/>
      <c r="G322" s="4"/>
      <c r="H322" s="4"/>
      <c r="I322" s="4"/>
      <c r="J322" s="4"/>
      <c r="K322" s="4"/>
      <c r="L322" s="4"/>
    </row>
    <row r="323" spans="5:12" customFormat="1" x14ac:dyDescent="0.2">
      <c r="E323" s="4"/>
      <c r="F323" s="4"/>
      <c r="G323" s="4"/>
      <c r="H323" s="4"/>
      <c r="I323" s="4"/>
      <c r="J323" s="4"/>
      <c r="K323" s="4"/>
      <c r="L323" s="4"/>
    </row>
    <row r="324" spans="5:12" customFormat="1" x14ac:dyDescent="0.2">
      <c r="E324" s="4"/>
      <c r="F324" s="4"/>
      <c r="G324" s="4"/>
      <c r="H324" s="4"/>
      <c r="I324" s="4"/>
      <c r="J324" s="4"/>
      <c r="K324" s="4"/>
      <c r="L324" s="4"/>
    </row>
    <row r="325" spans="5:12" customFormat="1" x14ac:dyDescent="0.2">
      <c r="E325" s="4"/>
      <c r="F325" s="4"/>
      <c r="G325" s="4"/>
      <c r="H325" s="4"/>
      <c r="I325" s="4"/>
      <c r="J325" s="4"/>
      <c r="K325" s="4"/>
      <c r="L325" s="4"/>
    </row>
    <row r="326" spans="5:12" customFormat="1" x14ac:dyDescent="0.2">
      <c r="E326" s="4"/>
      <c r="F326" s="4"/>
      <c r="G326" s="4"/>
      <c r="H326" s="4"/>
      <c r="I326" s="4"/>
      <c r="J326" s="4"/>
      <c r="K326" s="4"/>
      <c r="L326" s="4"/>
    </row>
    <row r="327" spans="5:12" customFormat="1" x14ac:dyDescent="0.2">
      <c r="E327" s="4"/>
      <c r="F327" s="4"/>
      <c r="G327" s="4"/>
      <c r="H327" s="4"/>
      <c r="I327" s="4"/>
      <c r="J327" s="4"/>
      <c r="K327" s="4"/>
      <c r="L327" s="4"/>
    </row>
    <row r="328" spans="5:12" customFormat="1" x14ac:dyDescent="0.2">
      <c r="E328" s="4"/>
      <c r="F328" s="4"/>
      <c r="G328" s="4"/>
      <c r="H328" s="4"/>
      <c r="I328" s="4"/>
      <c r="J328" s="4"/>
      <c r="K328" s="4"/>
      <c r="L328" s="4"/>
    </row>
    <row r="329" spans="5:12" customFormat="1" x14ac:dyDescent="0.2">
      <c r="E329" s="4"/>
      <c r="F329" s="4"/>
      <c r="G329" s="4"/>
      <c r="H329" s="4"/>
      <c r="I329" s="4"/>
      <c r="J329" s="4"/>
      <c r="K329" s="4"/>
      <c r="L329" s="4"/>
    </row>
    <row r="330" spans="5:12" customFormat="1" x14ac:dyDescent="0.2">
      <c r="E330" s="4"/>
      <c r="F330" s="4"/>
      <c r="G330" s="4"/>
      <c r="H330" s="4"/>
      <c r="I330" s="4"/>
      <c r="J330" s="4"/>
      <c r="K330" s="4"/>
      <c r="L330" s="4"/>
    </row>
    <row r="331" spans="5:12" customFormat="1" x14ac:dyDescent="0.2">
      <c r="E331" s="4"/>
      <c r="F331" s="4"/>
      <c r="G331" s="4"/>
      <c r="H331" s="4"/>
      <c r="I331" s="4"/>
      <c r="J331" s="4"/>
      <c r="K331" s="4"/>
      <c r="L331" s="4"/>
    </row>
    <row r="332" spans="5:12" customFormat="1" x14ac:dyDescent="0.2">
      <c r="E332" s="4"/>
      <c r="F332" s="4"/>
      <c r="G332" s="4"/>
      <c r="H332" s="4"/>
      <c r="I332" s="4"/>
      <c r="J332" s="4"/>
      <c r="K332" s="4"/>
      <c r="L332" s="4"/>
    </row>
    <row r="333" spans="5:12" customFormat="1" x14ac:dyDescent="0.2">
      <c r="E333" s="4"/>
      <c r="F333" s="4"/>
      <c r="G333" s="4"/>
      <c r="H333" s="4"/>
      <c r="I333" s="4"/>
      <c r="J333" s="4"/>
      <c r="K333" s="4"/>
      <c r="L333" s="4"/>
    </row>
    <row r="334" spans="5:12" customFormat="1" x14ac:dyDescent="0.2">
      <c r="E334" s="4"/>
      <c r="F334" s="4"/>
      <c r="G334" s="4"/>
      <c r="H334" s="4"/>
      <c r="I334" s="4"/>
      <c r="J334" s="4"/>
      <c r="K334" s="4"/>
      <c r="L334" s="4"/>
    </row>
    <row r="335" spans="5:12" customFormat="1" x14ac:dyDescent="0.2">
      <c r="E335" s="4"/>
      <c r="F335" s="4"/>
      <c r="G335" s="4"/>
      <c r="H335" s="4"/>
      <c r="I335" s="4"/>
      <c r="J335" s="4"/>
      <c r="K335" s="4"/>
      <c r="L335" s="4"/>
    </row>
    <row r="336" spans="5:12" customFormat="1" x14ac:dyDescent="0.2">
      <c r="E336" s="4"/>
      <c r="F336" s="4"/>
      <c r="G336" s="4"/>
      <c r="H336" s="4"/>
      <c r="I336" s="4"/>
      <c r="J336" s="4"/>
      <c r="K336" s="4"/>
      <c r="L336" s="4"/>
    </row>
    <row r="337" spans="5:12" customFormat="1" x14ac:dyDescent="0.2">
      <c r="E337" s="4"/>
      <c r="F337" s="4"/>
      <c r="G337" s="4"/>
      <c r="H337" s="4"/>
      <c r="I337" s="4"/>
      <c r="J337" s="4"/>
      <c r="K337" s="4"/>
      <c r="L337" s="4"/>
    </row>
    <row r="338" spans="5:12" customFormat="1" x14ac:dyDescent="0.2">
      <c r="E338" s="4"/>
      <c r="F338" s="4"/>
      <c r="G338" s="4"/>
      <c r="H338" s="4"/>
      <c r="I338" s="4"/>
      <c r="J338" s="4"/>
      <c r="K338" s="4"/>
      <c r="L338" s="4"/>
    </row>
    <row r="339" spans="5:12" customFormat="1" x14ac:dyDescent="0.2">
      <c r="E339" s="4"/>
      <c r="F339" s="4"/>
      <c r="G339" s="4"/>
      <c r="H339" s="4"/>
      <c r="I339" s="4"/>
      <c r="J339" s="4"/>
      <c r="K339" s="4"/>
      <c r="L339" s="4"/>
    </row>
    <row r="340" spans="5:12" customFormat="1" x14ac:dyDescent="0.2">
      <c r="E340" s="4"/>
      <c r="F340" s="4"/>
      <c r="G340" s="4"/>
      <c r="H340" s="4"/>
      <c r="I340" s="4"/>
      <c r="J340" s="4"/>
      <c r="K340" s="4"/>
      <c r="L340" s="4"/>
    </row>
    <row r="341" spans="5:12" customFormat="1" x14ac:dyDescent="0.2">
      <c r="E341" s="4"/>
      <c r="F341" s="4"/>
      <c r="G341" s="4"/>
      <c r="H341" s="4"/>
      <c r="I341" s="4"/>
      <c r="J341" s="4"/>
      <c r="K341" s="4"/>
      <c r="L341" s="4"/>
    </row>
    <row r="342" spans="5:12" customFormat="1" x14ac:dyDescent="0.2">
      <c r="E342" s="4"/>
      <c r="F342" s="4"/>
      <c r="G342" s="4"/>
      <c r="H342" s="4"/>
      <c r="I342" s="4"/>
      <c r="J342" s="4"/>
      <c r="K342" s="4"/>
      <c r="L342" s="4"/>
    </row>
    <row r="343" spans="5:12" customFormat="1" x14ac:dyDescent="0.2">
      <c r="E343" s="4"/>
      <c r="F343" s="4"/>
      <c r="G343" s="4"/>
      <c r="H343" s="4"/>
      <c r="I343" s="4"/>
      <c r="J343" s="4"/>
      <c r="K343" s="4"/>
      <c r="L343" s="4"/>
    </row>
    <row r="344" spans="5:12" customFormat="1" x14ac:dyDescent="0.2">
      <c r="E344" s="4"/>
      <c r="F344" s="4"/>
      <c r="G344" s="4"/>
      <c r="H344" s="4"/>
      <c r="I344" s="4"/>
      <c r="J344" s="4"/>
      <c r="K344" s="4"/>
      <c r="L344" s="4"/>
    </row>
    <row r="345" spans="5:12" customFormat="1" x14ac:dyDescent="0.2">
      <c r="E345" s="4"/>
      <c r="F345" s="4"/>
      <c r="G345" s="4"/>
      <c r="H345" s="4"/>
      <c r="I345" s="4"/>
      <c r="J345" s="4"/>
      <c r="K345" s="4"/>
      <c r="L345" s="4"/>
    </row>
    <row r="346" spans="5:12" customFormat="1" x14ac:dyDescent="0.2">
      <c r="E346" s="4"/>
      <c r="F346" s="4"/>
      <c r="G346" s="4"/>
      <c r="H346" s="4"/>
      <c r="I346" s="4"/>
      <c r="J346" s="4"/>
      <c r="K346" s="4"/>
      <c r="L346" s="4"/>
    </row>
    <row r="347" spans="5:12" customFormat="1" x14ac:dyDescent="0.2">
      <c r="E347" s="4"/>
      <c r="F347" s="4"/>
      <c r="G347" s="4"/>
      <c r="H347" s="4"/>
      <c r="I347" s="4"/>
      <c r="J347" s="4"/>
      <c r="K347" s="4"/>
      <c r="L347" s="4"/>
    </row>
    <row r="348" spans="5:12" customFormat="1" x14ac:dyDescent="0.2">
      <c r="E348" s="4"/>
      <c r="F348" s="4"/>
      <c r="G348" s="4"/>
      <c r="H348" s="4"/>
      <c r="I348" s="4"/>
      <c r="J348" s="4"/>
      <c r="K348" s="4"/>
      <c r="L348" s="4"/>
    </row>
    <row r="349" spans="5:12" customFormat="1" x14ac:dyDescent="0.2">
      <c r="E349" s="4"/>
      <c r="F349" s="4"/>
      <c r="G349" s="4"/>
      <c r="H349" s="4"/>
      <c r="I349" s="4"/>
      <c r="J349" s="4"/>
      <c r="K349" s="4"/>
      <c r="L349" s="4"/>
    </row>
    <row r="350" spans="5:12" customFormat="1" x14ac:dyDescent="0.2">
      <c r="E350" s="4"/>
      <c r="F350" s="4"/>
      <c r="G350" s="4"/>
      <c r="H350" s="4"/>
      <c r="I350" s="4"/>
      <c r="J350" s="4"/>
      <c r="K350" s="4"/>
      <c r="L350" s="4"/>
    </row>
    <row r="351" spans="5:12" customFormat="1" x14ac:dyDescent="0.2">
      <c r="E351" s="4"/>
      <c r="F351" s="4"/>
      <c r="G351" s="4"/>
      <c r="H351" s="4"/>
      <c r="I351" s="4"/>
      <c r="J351" s="4"/>
      <c r="K351" s="4"/>
      <c r="L351" s="4"/>
    </row>
    <row r="352" spans="5:12" customFormat="1" x14ac:dyDescent="0.2">
      <c r="E352" s="4"/>
      <c r="F352" s="4"/>
      <c r="G352" s="4"/>
      <c r="H352" s="4"/>
      <c r="I352" s="4"/>
      <c r="J352" s="4"/>
      <c r="K352" s="4"/>
      <c r="L352" s="4"/>
    </row>
    <row r="353" spans="5:12" customFormat="1" x14ac:dyDescent="0.2">
      <c r="E353" s="4"/>
      <c r="F353" s="4"/>
      <c r="G353" s="4"/>
      <c r="H353" s="4"/>
      <c r="I353" s="4"/>
      <c r="J353" s="4"/>
      <c r="K353" s="4"/>
      <c r="L353" s="4"/>
    </row>
    <row r="354" spans="5:12" customFormat="1" x14ac:dyDescent="0.2">
      <c r="E354" s="4"/>
      <c r="F354" s="4"/>
      <c r="G354" s="4"/>
      <c r="H354" s="4"/>
      <c r="I354" s="4"/>
      <c r="J354" s="4"/>
      <c r="K354" s="4"/>
      <c r="L354" s="4"/>
    </row>
    <row r="355" spans="5:12" customFormat="1" x14ac:dyDescent="0.2">
      <c r="E355" s="4"/>
      <c r="F355" s="4"/>
      <c r="G355" s="4"/>
      <c r="H355" s="4"/>
      <c r="I355" s="4"/>
      <c r="J355" s="4"/>
      <c r="K355" s="4"/>
      <c r="L355" s="4"/>
    </row>
    <row r="356" spans="5:12" customFormat="1" x14ac:dyDescent="0.2">
      <c r="E356" s="4"/>
      <c r="F356" s="4"/>
      <c r="G356" s="4"/>
      <c r="H356" s="4"/>
      <c r="I356" s="4"/>
      <c r="J356" s="4"/>
      <c r="K356" s="4"/>
      <c r="L356" s="4"/>
    </row>
    <row r="357" spans="5:12" customFormat="1" x14ac:dyDescent="0.2">
      <c r="E357" s="4"/>
      <c r="F357" s="4"/>
      <c r="G357" s="4"/>
      <c r="H357" s="4"/>
      <c r="I357" s="4"/>
      <c r="J357" s="4"/>
      <c r="K357" s="4"/>
      <c r="L357" s="4"/>
    </row>
    <row r="358" spans="5:12" customFormat="1" x14ac:dyDescent="0.2">
      <c r="E358" s="4"/>
      <c r="F358" s="4"/>
      <c r="G358" s="4"/>
      <c r="H358" s="4"/>
      <c r="I358" s="4"/>
      <c r="J358" s="4"/>
      <c r="K358" s="4"/>
      <c r="L358" s="4"/>
    </row>
    <row r="359" spans="5:12" customFormat="1" x14ac:dyDescent="0.2">
      <c r="E359" s="4"/>
      <c r="F359" s="4"/>
      <c r="G359" s="4"/>
      <c r="H359" s="4"/>
      <c r="I359" s="4"/>
      <c r="J359" s="4"/>
      <c r="K359" s="4"/>
      <c r="L359" s="4"/>
    </row>
    <row r="360" spans="5:12" customFormat="1" x14ac:dyDescent="0.2">
      <c r="E360" s="4"/>
      <c r="F360" s="4"/>
      <c r="G360" s="4"/>
      <c r="H360" s="4"/>
      <c r="I360" s="4"/>
      <c r="J360" s="4"/>
      <c r="K360" s="4"/>
      <c r="L360" s="4"/>
    </row>
    <row r="361" spans="5:12" customFormat="1" x14ac:dyDescent="0.2">
      <c r="E361" s="4"/>
      <c r="F361" s="4"/>
      <c r="G361" s="4"/>
      <c r="H361" s="4"/>
      <c r="I361" s="4"/>
      <c r="J361" s="4"/>
      <c r="K361" s="4"/>
      <c r="L361" s="4"/>
    </row>
    <row r="362" spans="5:12" customFormat="1" x14ac:dyDescent="0.2">
      <c r="E362" s="4"/>
      <c r="F362" s="4"/>
      <c r="G362" s="4"/>
      <c r="H362" s="4"/>
      <c r="I362" s="4"/>
      <c r="J362" s="4"/>
      <c r="K362" s="4"/>
      <c r="L362" s="4"/>
    </row>
    <row r="363" spans="5:12" customFormat="1" x14ac:dyDescent="0.2">
      <c r="E363" s="4"/>
      <c r="F363" s="4"/>
      <c r="G363" s="4"/>
      <c r="H363" s="4"/>
      <c r="I363" s="4"/>
      <c r="J363" s="4"/>
      <c r="K363" s="4"/>
      <c r="L363" s="4"/>
    </row>
    <row r="364" spans="5:12" customFormat="1" x14ac:dyDescent="0.2">
      <c r="E364" s="4"/>
      <c r="F364" s="4"/>
      <c r="G364" s="4"/>
      <c r="H364" s="4"/>
      <c r="I364" s="4"/>
      <c r="J364" s="4"/>
      <c r="K364" s="4"/>
      <c r="L364" s="4"/>
    </row>
    <row r="365" spans="5:12" customFormat="1" x14ac:dyDescent="0.2">
      <c r="E365" s="4"/>
      <c r="F365" s="4"/>
      <c r="G365" s="4"/>
      <c r="H365" s="4"/>
      <c r="I365" s="4"/>
      <c r="J365" s="4"/>
      <c r="K365" s="4"/>
      <c r="L365" s="4"/>
    </row>
    <row r="366" spans="5:12" customFormat="1" x14ac:dyDescent="0.2">
      <c r="E366" s="4"/>
      <c r="F366" s="4"/>
      <c r="G366" s="4"/>
      <c r="H366" s="4"/>
      <c r="I366" s="4"/>
      <c r="J366" s="4"/>
      <c r="K366" s="4"/>
      <c r="L366" s="4"/>
    </row>
    <row r="367" spans="5:12" customFormat="1" x14ac:dyDescent="0.2">
      <c r="E367" s="4"/>
      <c r="F367" s="4"/>
      <c r="G367" s="4"/>
      <c r="H367" s="4"/>
      <c r="I367" s="4"/>
      <c r="J367" s="4"/>
      <c r="K367" s="4"/>
      <c r="L367" s="4"/>
    </row>
    <row r="368" spans="5:12" customFormat="1" x14ac:dyDescent="0.2">
      <c r="E368" s="4"/>
      <c r="F368" s="4"/>
      <c r="G368" s="4"/>
      <c r="H368" s="4"/>
      <c r="I368" s="4"/>
      <c r="J368" s="4"/>
      <c r="K368" s="4"/>
      <c r="L368" s="4"/>
    </row>
    <row r="369" spans="5:12" customFormat="1" x14ac:dyDescent="0.2">
      <c r="E369" s="4"/>
      <c r="F369" s="4"/>
      <c r="G369" s="4"/>
      <c r="H369" s="4"/>
      <c r="I369" s="4"/>
      <c r="J369" s="4"/>
      <c r="K369" s="4"/>
      <c r="L369" s="4"/>
    </row>
    <row r="370" spans="5:12" customFormat="1" x14ac:dyDescent="0.2">
      <c r="E370" s="4"/>
      <c r="F370" s="4"/>
      <c r="G370" s="4"/>
      <c r="H370" s="4"/>
      <c r="I370" s="4"/>
      <c r="J370" s="4"/>
      <c r="K370" s="4"/>
      <c r="L370" s="4"/>
    </row>
    <row r="371" spans="5:12" customFormat="1" x14ac:dyDescent="0.2">
      <c r="E371" s="4"/>
      <c r="F371" s="4"/>
      <c r="G371" s="4"/>
      <c r="H371" s="4"/>
      <c r="I371" s="4"/>
      <c r="J371" s="4"/>
      <c r="K371" s="4"/>
      <c r="L371" s="4"/>
    </row>
    <row r="372" spans="5:12" customFormat="1" x14ac:dyDescent="0.2">
      <c r="E372" s="4"/>
      <c r="F372" s="4"/>
      <c r="G372" s="4"/>
      <c r="H372" s="4"/>
      <c r="I372" s="4"/>
      <c r="J372" s="4"/>
      <c r="K372" s="4"/>
      <c r="L372" s="4"/>
    </row>
    <row r="373" spans="5:12" customFormat="1" x14ac:dyDescent="0.2">
      <c r="E373" s="4"/>
      <c r="F373" s="4"/>
      <c r="G373" s="4"/>
      <c r="H373" s="4"/>
      <c r="I373" s="4"/>
      <c r="J373" s="4"/>
      <c r="K373" s="4"/>
      <c r="L373" s="4"/>
    </row>
    <row r="374" spans="5:12" customFormat="1" x14ac:dyDescent="0.2">
      <c r="E374" s="4"/>
      <c r="F374" s="4"/>
      <c r="G374" s="4"/>
      <c r="H374" s="4"/>
      <c r="I374" s="4"/>
      <c r="J374" s="4"/>
      <c r="K374" s="4"/>
      <c r="L374" s="4"/>
    </row>
    <row r="375" spans="5:12" customFormat="1" x14ac:dyDescent="0.2">
      <c r="E375" s="4"/>
      <c r="F375" s="4"/>
      <c r="G375" s="4"/>
      <c r="H375" s="4"/>
      <c r="I375" s="4"/>
      <c r="J375" s="4"/>
      <c r="K375" s="4"/>
      <c r="L375" s="4"/>
    </row>
    <row r="376" spans="5:12" customFormat="1" x14ac:dyDescent="0.2">
      <c r="E376" s="4"/>
      <c r="F376" s="4"/>
      <c r="G376" s="4"/>
      <c r="H376" s="4"/>
      <c r="I376" s="4"/>
      <c r="J376" s="4"/>
      <c r="K376" s="4"/>
      <c r="L376" s="4"/>
    </row>
    <row r="377" spans="5:12" customFormat="1" x14ac:dyDescent="0.2">
      <c r="E377" s="4"/>
      <c r="F377" s="4"/>
      <c r="G377" s="4"/>
      <c r="H377" s="4"/>
      <c r="I377" s="4"/>
      <c r="J377" s="4"/>
      <c r="K377" s="4"/>
      <c r="L377" s="4"/>
    </row>
    <row r="378" spans="5:12" customFormat="1" x14ac:dyDescent="0.2">
      <c r="E378" s="4"/>
      <c r="F378" s="4"/>
      <c r="G378" s="4"/>
      <c r="H378" s="4"/>
      <c r="I378" s="4"/>
      <c r="J378" s="4"/>
      <c r="K378" s="4"/>
      <c r="L378" s="4"/>
    </row>
    <row r="379" spans="5:12" customFormat="1" x14ac:dyDescent="0.2">
      <c r="E379" s="4"/>
      <c r="F379" s="4"/>
      <c r="G379" s="4"/>
      <c r="H379" s="4"/>
      <c r="I379" s="4"/>
      <c r="J379" s="4"/>
      <c r="K379" s="4"/>
      <c r="L379" s="4"/>
    </row>
    <row r="380" spans="5:12" customFormat="1" x14ac:dyDescent="0.2">
      <c r="E380" s="4"/>
      <c r="F380" s="4"/>
      <c r="G380" s="4"/>
      <c r="H380" s="4"/>
      <c r="I380" s="4"/>
      <c r="J380" s="4"/>
      <c r="K380" s="4"/>
      <c r="L380" s="4"/>
    </row>
    <row r="381" spans="5:12" customFormat="1" x14ac:dyDescent="0.2">
      <c r="E381" s="4"/>
      <c r="F381" s="4"/>
      <c r="G381" s="4"/>
      <c r="H381" s="4"/>
      <c r="I381" s="4"/>
      <c r="J381" s="4"/>
      <c r="K381" s="4"/>
      <c r="L381" s="4"/>
    </row>
    <row r="382" spans="5:12" customFormat="1" x14ac:dyDescent="0.2">
      <c r="E382" s="4"/>
      <c r="F382" s="4"/>
      <c r="G382" s="4"/>
      <c r="H382" s="4"/>
      <c r="I382" s="4"/>
      <c r="J382" s="4"/>
      <c r="K382" s="4"/>
      <c r="L382" s="4"/>
    </row>
    <row r="383" spans="5:12" customFormat="1" x14ac:dyDescent="0.2">
      <c r="E383" s="4"/>
      <c r="F383" s="4"/>
      <c r="G383" s="4"/>
      <c r="H383" s="4"/>
      <c r="I383" s="4"/>
      <c r="J383" s="4"/>
      <c r="K383" s="4"/>
      <c r="L383" s="4"/>
    </row>
    <row r="384" spans="5:12" customFormat="1" x14ac:dyDescent="0.2">
      <c r="E384" s="4"/>
      <c r="F384" s="4"/>
      <c r="G384" s="4"/>
      <c r="H384" s="4"/>
      <c r="I384" s="4"/>
      <c r="J384" s="4"/>
      <c r="K384" s="4"/>
      <c r="L384" s="4"/>
    </row>
    <row r="385" spans="5:12" customFormat="1" x14ac:dyDescent="0.2">
      <c r="E385" s="4"/>
      <c r="F385" s="4"/>
      <c r="G385" s="4"/>
      <c r="H385" s="4"/>
      <c r="I385" s="4"/>
      <c r="J385" s="4"/>
      <c r="K385" s="4"/>
      <c r="L385" s="4"/>
    </row>
    <row r="386" spans="5:12" customFormat="1" x14ac:dyDescent="0.2">
      <c r="E386" s="4"/>
      <c r="F386" s="4"/>
      <c r="G386" s="4"/>
      <c r="H386" s="4"/>
      <c r="I386" s="4"/>
      <c r="J386" s="4"/>
      <c r="K386" s="4"/>
      <c r="L386" s="4"/>
    </row>
    <row r="387" spans="5:12" customFormat="1" x14ac:dyDescent="0.2">
      <c r="E387" s="4"/>
      <c r="F387" s="4"/>
      <c r="G387" s="4"/>
      <c r="H387" s="4"/>
      <c r="I387" s="4"/>
      <c r="J387" s="4"/>
      <c r="K387" s="4"/>
      <c r="L387" s="4"/>
    </row>
    <row r="388" spans="5:12" customFormat="1" x14ac:dyDescent="0.2">
      <c r="E388" s="4"/>
      <c r="F388" s="4"/>
      <c r="G388" s="4"/>
      <c r="H388" s="4"/>
      <c r="I388" s="4"/>
      <c r="J388" s="4"/>
      <c r="K388" s="4"/>
      <c r="L388" s="4"/>
    </row>
    <row r="389" spans="5:12" customFormat="1" x14ac:dyDescent="0.2">
      <c r="E389" s="4"/>
      <c r="F389" s="4"/>
      <c r="G389" s="4"/>
      <c r="H389" s="4"/>
      <c r="I389" s="4"/>
      <c r="J389" s="4"/>
      <c r="K389" s="4"/>
      <c r="L389" s="4"/>
    </row>
    <row r="390" spans="5:12" customFormat="1" x14ac:dyDescent="0.2">
      <c r="E390" s="4"/>
      <c r="F390" s="4"/>
      <c r="G390" s="4"/>
      <c r="H390" s="4"/>
      <c r="I390" s="4"/>
      <c r="J390" s="4"/>
      <c r="K390" s="4"/>
      <c r="L390" s="4"/>
    </row>
    <row r="391" spans="5:12" customFormat="1" x14ac:dyDescent="0.2">
      <c r="E391" s="4"/>
      <c r="F391" s="4"/>
      <c r="G391" s="4"/>
      <c r="H391" s="4"/>
      <c r="I391" s="4"/>
      <c r="J391" s="4"/>
      <c r="K391" s="4"/>
      <c r="L391" s="4"/>
    </row>
    <row r="392" spans="5:12" customFormat="1" x14ac:dyDescent="0.2">
      <c r="E392" s="4"/>
      <c r="F392" s="4"/>
      <c r="G392" s="4"/>
      <c r="H392" s="4"/>
      <c r="I392" s="4"/>
      <c r="J392" s="4"/>
      <c r="K392" s="4"/>
      <c r="L392" s="4"/>
    </row>
    <row r="393" spans="5:12" customFormat="1" x14ac:dyDescent="0.2">
      <c r="E393" s="4"/>
      <c r="F393" s="4"/>
      <c r="G393" s="4"/>
      <c r="H393" s="4"/>
      <c r="I393" s="4"/>
      <c r="J393" s="4"/>
      <c r="K393" s="4"/>
      <c r="L393" s="4"/>
    </row>
    <row r="394" spans="5:12" customFormat="1" x14ac:dyDescent="0.2">
      <c r="E394" s="4"/>
      <c r="F394" s="4"/>
      <c r="G394" s="4"/>
      <c r="H394" s="4"/>
      <c r="I394" s="4"/>
      <c r="J394" s="4"/>
      <c r="K394" s="4"/>
      <c r="L394" s="4"/>
    </row>
    <row r="395" spans="5:12" customFormat="1" x14ac:dyDescent="0.2">
      <c r="E395" s="4"/>
      <c r="F395" s="4"/>
      <c r="G395" s="4"/>
      <c r="H395" s="4"/>
      <c r="I395" s="4"/>
      <c r="J395" s="4"/>
      <c r="K395" s="4"/>
      <c r="L395" s="4"/>
    </row>
    <row r="396" spans="5:12" customFormat="1" x14ac:dyDescent="0.2">
      <c r="E396" s="4"/>
      <c r="F396" s="4"/>
      <c r="G396" s="4"/>
      <c r="H396" s="4"/>
      <c r="I396" s="4"/>
      <c r="J396" s="4"/>
      <c r="K396" s="4"/>
      <c r="L396" s="4"/>
    </row>
    <row r="397" spans="5:12" customFormat="1" x14ac:dyDescent="0.2">
      <c r="E397" s="4"/>
      <c r="F397" s="4"/>
      <c r="G397" s="4"/>
      <c r="H397" s="4"/>
      <c r="I397" s="4"/>
      <c r="J397" s="4"/>
      <c r="K397" s="4"/>
      <c r="L397" s="4"/>
    </row>
    <row r="398" spans="5:12" customFormat="1" x14ac:dyDescent="0.2">
      <c r="E398" s="4"/>
      <c r="F398" s="4"/>
      <c r="G398" s="4"/>
      <c r="H398" s="4"/>
      <c r="I398" s="4"/>
      <c r="J398" s="4"/>
      <c r="K398" s="4"/>
      <c r="L398" s="4"/>
    </row>
    <row r="399" spans="5:12" customFormat="1" x14ac:dyDescent="0.2">
      <c r="E399" s="4"/>
      <c r="F399" s="4"/>
      <c r="G399" s="4"/>
      <c r="H399" s="4"/>
      <c r="I399" s="4"/>
      <c r="J399" s="4"/>
      <c r="K399" s="4"/>
      <c r="L399" s="4"/>
    </row>
    <row r="400" spans="5:12" customFormat="1" x14ac:dyDescent="0.2">
      <c r="E400" s="4"/>
      <c r="F400" s="4"/>
      <c r="G400" s="4"/>
      <c r="H400" s="4"/>
      <c r="I400" s="4"/>
      <c r="J400" s="4"/>
      <c r="K400" s="4"/>
      <c r="L400" s="4"/>
    </row>
    <row r="401" spans="5:12" customFormat="1" x14ac:dyDescent="0.2">
      <c r="E401" s="4"/>
      <c r="F401" s="4"/>
      <c r="G401" s="4"/>
      <c r="H401" s="4"/>
      <c r="I401" s="4"/>
      <c r="J401" s="4"/>
      <c r="K401" s="4"/>
      <c r="L401" s="4"/>
    </row>
    <row r="402" spans="5:12" customFormat="1" x14ac:dyDescent="0.2">
      <c r="E402" s="4"/>
      <c r="F402" s="4"/>
      <c r="G402" s="4"/>
      <c r="H402" s="4"/>
      <c r="I402" s="4"/>
      <c r="J402" s="4"/>
      <c r="K402" s="4"/>
      <c r="L402" s="4"/>
    </row>
    <row r="403" spans="5:12" customFormat="1" x14ac:dyDescent="0.2">
      <c r="E403" s="4"/>
      <c r="F403" s="4"/>
      <c r="G403" s="4"/>
      <c r="H403" s="4"/>
      <c r="I403" s="4"/>
      <c r="J403" s="4"/>
      <c r="K403" s="4"/>
      <c r="L403" s="4"/>
    </row>
    <row r="404" spans="5:12" customFormat="1" x14ac:dyDescent="0.2">
      <c r="E404" s="4"/>
      <c r="F404" s="4"/>
      <c r="G404" s="4"/>
      <c r="H404" s="4"/>
      <c r="I404" s="4"/>
      <c r="J404" s="4"/>
      <c r="K404" s="4"/>
      <c r="L404" s="4"/>
    </row>
    <row r="405" spans="5:12" customFormat="1" x14ac:dyDescent="0.2">
      <c r="E405" s="4"/>
      <c r="F405" s="4"/>
      <c r="G405" s="4"/>
      <c r="H405" s="4"/>
      <c r="I405" s="4"/>
      <c r="J405" s="4"/>
      <c r="K405" s="4"/>
      <c r="L405" s="4"/>
    </row>
    <row r="406" spans="5:12" customFormat="1" x14ac:dyDescent="0.2">
      <c r="E406" s="4"/>
      <c r="F406" s="4"/>
      <c r="G406" s="4"/>
      <c r="H406" s="4"/>
      <c r="I406" s="4"/>
      <c r="J406" s="4"/>
      <c r="K406" s="4"/>
      <c r="L406" s="4"/>
    </row>
    <row r="407" spans="5:12" customFormat="1" x14ac:dyDescent="0.2">
      <c r="E407" s="4"/>
      <c r="F407" s="4"/>
      <c r="G407" s="4"/>
      <c r="H407" s="4"/>
      <c r="I407" s="4"/>
      <c r="J407" s="4"/>
      <c r="K407" s="4"/>
      <c r="L407" s="4"/>
    </row>
    <row r="408" spans="5:12" customFormat="1" x14ac:dyDescent="0.2">
      <c r="E408" s="4"/>
      <c r="F408" s="4"/>
      <c r="G408" s="4"/>
      <c r="H408" s="4"/>
      <c r="I408" s="4"/>
      <c r="J408" s="4"/>
      <c r="K408" s="4"/>
      <c r="L408" s="4"/>
    </row>
    <row r="409" spans="5:12" customFormat="1" x14ac:dyDescent="0.2">
      <c r="E409" s="4"/>
      <c r="F409" s="4"/>
      <c r="G409" s="4"/>
      <c r="H409" s="4"/>
      <c r="I409" s="4"/>
      <c r="J409" s="4"/>
      <c r="K409" s="4"/>
      <c r="L409" s="4"/>
    </row>
    <row r="410" spans="5:12" customFormat="1" x14ac:dyDescent="0.2">
      <c r="E410" s="4"/>
      <c r="F410" s="4"/>
      <c r="G410" s="4"/>
      <c r="H410" s="4"/>
      <c r="I410" s="4"/>
      <c r="J410" s="4"/>
      <c r="K410" s="4"/>
      <c r="L410" s="4"/>
    </row>
    <row r="411" spans="5:12" customFormat="1" x14ac:dyDescent="0.2">
      <c r="E411" s="4"/>
      <c r="F411" s="4"/>
      <c r="G411" s="4"/>
      <c r="H411" s="4"/>
      <c r="I411" s="4"/>
      <c r="J411" s="4"/>
      <c r="K411" s="4"/>
      <c r="L411" s="4"/>
    </row>
    <row r="412" spans="5:12" customFormat="1" x14ac:dyDescent="0.2">
      <c r="E412" s="4"/>
      <c r="F412" s="4"/>
      <c r="G412" s="4"/>
      <c r="H412" s="4"/>
      <c r="I412" s="4"/>
      <c r="J412" s="4"/>
      <c r="K412" s="4"/>
      <c r="L412" s="4"/>
    </row>
    <row r="413" spans="5:12" customFormat="1" x14ac:dyDescent="0.2">
      <c r="E413" s="4"/>
      <c r="F413" s="4"/>
      <c r="G413" s="4"/>
      <c r="H413" s="4"/>
      <c r="I413" s="4"/>
      <c r="J413" s="4"/>
      <c r="K413" s="4"/>
      <c r="L413" s="4"/>
    </row>
    <row r="414" spans="5:12" customFormat="1" x14ac:dyDescent="0.2">
      <c r="E414" s="4"/>
      <c r="F414" s="4"/>
      <c r="G414" s="4"/>
      <c r="H414" s="4"/>
      <c r="I414" s="4"/>
      <c r="J414" s="4"/>
      <c r="K414" s="4"/>
      <c r="L414" s="4"/>
    </row>
    <row r="415" spans="5:12" customFormat="1" x14ac:dyDescent="0.2">
      <c r="E415" s="4"/>
      <c r="F415" s="4"/>
      <c r="G415" s="4"/>
      <c r="H415" s="4"/>
      <c r="I415" s="4"/>
      <c r="J415" s="4"/>
      <c r="K415" s="4"/>
      <c r="L415" s="4"/>
    </row>
    <row r="416" spans="5:12" customFormat="1" x14ac:dyDescent="0.2">
      <c r="E416" s="4"/>
      <c r="F416" s="4"/>
      <c r="G416" s="4"/>
      <c r="H416" s="4"/>
      <c r="I416" s="4"/>
      <c r="J416" s="4"/>
      <c r="K416" s="4"/>
      <c r="L416" s="4"/>
    </row>
    <row r="417" spans="5:12" customFormat="1" x14ac:dyDescent="0.2">
      <c r="E417" s="4"/>
      <c r="F417" s="4"/>
      <c r="G417" s="4"/>
      <c r="H417" s="4"/>
      <c r="I417" s="4"/>
      <c r="J417" s="4"/>
      <c r="K417" s="4"/>
      <c r="L417" s="4"/>
    </row>
    <row r="418" spans="5:12" customFormat="1" x14ac:dyDescent="0.2">
      <c r="E418" s="4"/>
      <c r="F418" s="4"/>
      <c r="G418" s="4"/>
      <c r="H418" s="4"/>
      <c r="I418" s="4"/>
      <c r="J418" s="4"/>
      <c r="K418" s="4"/>
      <c r="L418" s="4"/>
    </row>
    <row r="419" spans="5:12" customFormat="1" x14ac:dyDescent="0.2">
      <c r="E419" s="4"/>
      <c r="F419" s="4"/>
      <c r="G419" s="4"/>
      <c r="H419" s="4"/>
      <c r="I419" s="4"/>
      <c r="J419" s="4"/>
      <c r="K419" s="4"/>
      <c r="L419" s="4"/>
    </row>
    <row r="420" spans="5:12" customFormat="1" x14ac:dyDescent="0.2">
      <c r="E420" s="4"/>
      <c r="F420" s="4"/>
      <c r="G420" s="4"/>
      <c r="H420" s="4"/>
      <c r="I420" s="4"/>
      <c r="J420" s="4"/>
      <c r="K420" s="4"/>
      <c r="L420" s="4"/>
    </row>
    <row r="421" spans="5:12" customFormat="1" x14ac:dyDescent="0.2">
      <c r="E421" s="4"/>
      <c r="F421" s="4"/>
      <c r="G421" s="4"/>
      <c r="H421" s="4"/>
      <c r="I421" s="4"/>
      <c r="J421" s="4"/>
      <c r="K421" s="4"/>
      <c r="L421" s="4"/>
    </row>
    <row r="422" spans="5:12" customFormat="1" x14ac:dyDescent="0.2">
      <c r="E422" s="4"/>
      <c r="F422" s="4"/>
      <c r="G422" s="4"/>
      <c r="H422" s="4"/>
      <c r="I422" s="4"/>
      <c r="J422" s="4"/>
      <c r="K422" s="4"/>
      <c r="L422" s="4"/>
    </row>
    <row r="423" spans="5:12" customFormat="1" x14ac:dyDescent="0.2">
      <c r="E423" s="4"/>
      <c r="F423" s="4"/>
      <c r="G423" s="4"/>
      <c r="H423" s="4"/>
      <c r="I423" s="4"/>
      <c r="J423" s="4"/>
      <c r="K423" s="4"/>
      <c r="L423" s="4"/>
    </row>
    <row r="424" spans="5:12" customFormat="1" x14ac:dyDescent="0.2">
      <c r="E424" s="4"/>
      <c r="F424" s="4"/>
      <c r="G424" s="4"/>
      <c r="H424" s="4"/>
      <c r="I424" s="4"/>
      <c r="J424" s="4"/>
      <c r="K424" s="4"/>
      <c r="L424" s="4"/>
    </row>
    <row r="425" spans="5:12" customFormat="1" x14ac:dyDescent="0.2">
      <c r="E425" s="4"/>
      <c r="F425" s="4"/>
      <c r="G425" s="4"/>
      <c r="H425" s="4"/>
      <c r="I425" s="4"/>
      <c r="J425" s="4"/>
      <c r="K425" s="4"/>
      <c r="L425" s="4"/>
    </row>
    <row r="426" spans="5:12" customFormat="1" x14ac:dyDescent="0.2">
      <c r="E426" s="4"/>
      <c r="F426" s="4"/>
      <c r="G426" s="4"/>
      <c r="H426" s="4"/>
      <c r="I426" s="4"/>
      <c r="J426" s="4"/>
      <c r="K426" s="4"/>
      <c r="L426" s="4"/>
    </row>
    <row r="427" spans="5:12" customFormat="1" x14ac:dyDescent="0.2">
      <c r="E427" s="4"/>
      <c r="F427" s="4"/>
      <c r="G427" s="4"/>
      <c r="H427" s="4"/>
      <c r="I427" s="4"/>
      <c r="J427" s="4"/>
      <c r="K427" s="4"/>
      <c r="L427" s="4"/>
    </row>
    <row r="428" spans="5:12" customFormat="1" x14ac:dyDescent="0.2">
      <c r="E428" s="4"/>
      <c r="F428" s="4"/>
      <c r="G428" s="4"/>
      <c r="H428" s="4"/>
      <c r="I428" s="4"/>
      <c r="J428" s="4"/>
      <c r="K428" s="4"/>
      <c r="L428" s="4"/>
    </row>
    <row r="429" spans="5:12" customFormat="1" x14ac:dyDescent="0.2">
      <c r="E429" s="4"/>
      <c r="F429" s="4"/>
      <c r="G429" s="4"/>
      <c r="H429" s="4"/>
      <c r="I429" s="4"/>
      <c r="J429" s="4"/>
      <c r="K429" s="4"/>
      <c r="L429" s="4"/>
    </row>
    <row r="430" spans="5:12" customFormat="1" x14ac:dyDescent="0.2">
      <c r="E430" s="4"/>
      <c r="F430" s="4"/>
      <c r="G430" s="4"/>
      <c r="H430" s="4"/>
      <c r="I430" s="4"/>
      <c r="J430" s="4"/>
      <c r="K430" s="4"/>
      <c r="L430" s="4"/>
    </row>
    <row r="431" spans="5:12" customFormat="1" x14ac:dyDescent="0.2">
      <c r="E431" s="4"/>
      <c r="F431" s="4"/>
      <c r="G431" s="4"/>
      <c r="H431" s="4"/>
      <c r="I431" s="4"/>
      <c r="J431" s="4"/>
      <c r="K431" s="4"/>
      <c r="L431" s="4"/>
    </row>
    <row r="432" spans="5:12" customFormat="1" x14ac:dyDescent="0.2">
      <c r="E432" s="4"/>
      <c r="F432" s="4"/>
      <c r="G432" s="4"/>
      <c r="H432" s="4"/>
      <c r="I432" s="4"/>
      <c r="J432" s="4"/>
      <c r="K432" s="4"/>
      <c r="L432" s="4"/>
    </row>
    <row r="433" spans="5:12" customFormat="1" x14ac:dyDescent="0.2">
      <c r="E433" s="4"/>
      <c r="F433" s="4"/>
      <c r="G433" s="4"/>
      <c r="H433" s="4"/>
      <c r="I433" s="4"/>
      <c r="J433" s="4"/>
      <c r="K433" s="4"/>
      <c r="L433" s="4"/>
    </row>
    <row r="434" spans="5:12" customFormat="1" x14ac:dyDescent="0.2">
      <c r="E434" s="4"/>
      <c r="F434" s="4"/>
      <c r="G434" s="4"/>
      <c r="H434" s="4"/>
      <c r="I434" s="4"/>
      <c r="J434" s="4"/>
      <c r="K434" s="4"/>
      <c r="L434" s="4"/>
    </row>
    <row r="435" spans="5:12" customFormat="1" x14ac:dyDescent="0.2">
      <c r="E435" s="4"/>
      <c r="F435" s="4"/>
      <c r="G435" s="4"/>
      <c r="H435" s="4"/>
      <c r="I435" s="4"/>
      <c r="J435" s="4"/>
      <c r="K435" s="4"/>
      <c r="L435" s="4"/>
    </row>
    <row r="436" spans="5:12" customFormat="1" x14ac:dyDescent="0.2">
      <c r="E436" s="4"/>
      <c r="F436" s="4"/>
      <c r="G436" s="4"/>
      <c r="H436" s="4"/>
      <c r="I436" s="4"/>
      <c r="J436" s="4"/>
      <c r="K436" s="4"/>
      <c r="L436" s="4"/>
    </row>
    <row r="437" spans="5:12" customFormat="1" x14ac:dyDescent="0.2">
      <c r="E437" s="4"/>
      <c r="F437" s="4"/>
      <c r="G437" s="4"/>
      <c r="H437" s="4"/>
      <c r="I437" s="4"/>
      <c r="J437" s="4"/>
      <c r="K437" s="4"/>
      <c r="L437" s="4"/>
    </row>
    <row r="438" spans="5:12" customFormat="1" x14ac:dyDescent="0.2">
      <c r="E438" s="4"/>
      <c r="F438" s="4"/>
      <c r="G438" s="4"/>
      <c r="H438" s="4"/>
      <c r="I438" s="4"/>
      <c r="J438" s="4"/>
      <c r="K438" s="4"/>
      <c r="L438" s="4"/>
    </row>
    <row r="439" spans="5:12" customFormat="1" x14ac:dyDescent="0.2">
      <c r="E439" s="4"/>
      <c r="F439" s="4"/>
      <c r="G439" s="4"/>
      <c r="H439" s="4"/>
      <c r="I439" s="4"/>
      <c r="J439" s="4"/>
      <c r="K439" s="4"/>
      <c r="L439" s="4"/>
    </row>
    <row r="440" spans="5:12" customFormat="1" x14ac:dyDescent="0.2">
      <c r="E440" s="4"/>
      <c r="F440" s="4"/>
      <c r="G440" s="4"/>
      <c r="H440" s="4"/>
      <c r="I440" s="4"/>
      <c r="J440" s="4"/>
      <c r="K440" s="4"/>
      <c r="L440" s="4"/>
    </row>
    <row r="441" spans="5:12" customFormat="1" x14ac:dyDescent="0.2">
      <c r="E441" s="4"/>
      <c r="F441" s="4"/>
      <c r="G441" s="4"/>
      <c r="H441" s="4"/>
      <c r="I441" s="4"/>
      <c r="J441" s="4"/>
      <c r="K441" s="4"/>
      <c r="L441" s="4"/>
    </row>
    <row r="442" spans="5:12" customFormat="1" x14ac:dyDescent="0.2">
      <c r="E442" s="4"/>
      <c r="F442" s="4"/>
      <c r="G442" s="4"/>
      <c r="H442" s="4"/>
      <c r="I442" s="4"/>
      <c r="J442" s="4"/>
      <c r="K442" s="4"/>
      <c r="L442" s="4"/>
    </row>
    <row r="443" spans="5:12" customFormat="1" x14ac:dyDescent="0.2">
      <c r="E443" s="4"/>
      <c r="F443" s="4"/>
      <c r="G443" s="4"/>
      <c r="H443" s="4"/>
      <c r="I443" s="4"/>
      <c r="J443" s="4"/>
      <c r="K443" s="4"/>
      <c r="L443" s="4"/>
    </row>
    <row r="444" spans="5:12" customFormat="1" x14ac:dyDescent="0.2">
      <c r="E444" s="4"/>
      <c r="F444" s="4"/>
      <c r="G444" s="4"/>
      <c r="H444" s="4"/>
      <c r="I444" s="4"/>
      <c r="J444" s="4"/>
      <c r="K444" s="4"/>
      <c r="L444" s="4"/>
    </row>
    <row r="445" spans="5:12" customFormat="1" x14ac:dyDescent="0.2">
      <c r="E445" s="4"/>
      <c r="F445" s="4"/>
      <c r="G445" s="4"/>
      <c r="H445" s="4"/>
      <c r="I445" s="4"/>
      <c r="J445" s="4"/>
      <c r="K445" s="4"/>
      <c r="L445" s="4"/>
    </row>
    <row r="446" spans="5:12" customFormat="1" x14ac:dyDescent="0.2">
      <c r="E446" s="4"/>
      <c r="F446" s="4"/>
      <c r="G446" s="4"/>
      <c r="H446" s="4"/>
      <c r="I446" s="4"/>
      <c r="J446" s="4"/>
      <c r="K446" s="4"/>
      <c r="L446" s="4"/>
    </row>
    <row r="447" spans="5:12" customFormat="1" x14ac:dyDescent="0.2">
      <c r="E447" s="4"/>
      <c r="F447" s="4"/>
      <c r="G447" s="4"/>
      <c r="H447" s="4"/>
      <c r="I447" s="4"/>
      <c r="J447" s="4"/>
      <c r="K447" s="4"/>
      <c r="L447" s="4"/>
    </row>
    <row r="448" spans="5:12" customFormat="1" x14ac:dyDescent="0.2">
      <c r="E448" s="4"/>
      <c r="F448" s="4"/>
      <c r="G448" s="4"/>
      <c r="H448" s="4"/>
      <c r="I448" s="4"/>
      <c r="J448" s="4"/>
      <c r="K448" s="4"/>
      <c r="L448" s="4"/>
    </row>
    <row r="449" spans="5:12" customFormat="1" x14ac:dyDescent="0.2">
      <c r="E449" s="4"/>
      <c r="F449" s="4"/>
      <c r="G449" s="4"/>
      <c r="H449" s="4"/>
      <c r="I449" s="4"/>
      <c r="J449" s="4"/>
      <c r="K449" s="4"/>
      <c r="L449" s="4"/>
    </row>
    <row r="450" spans="5:12" customFormat="1" x14ac:dyDescent="0.2">
      <c r="E450" s="4"/>
      <c r="F450" s="4"/>
      <c r="G450" s="4"/>
      <c r="H450" s="4"/>
      <c r="I450" s="4"/>
      <c r="J450" s="4"/>
      <c r="K450" s="4"/>
      <c r="L450" s="4"/>
    </row>
    <row r="451" spans="5:12" customFormat="1" x14ac:dyDescent="0.2">
      <c r="E451" s="4"/>
      <c r="F451" s="4"/>
      <c r="G451" s="4"/>
      <c r="H451" s="4"/>
      <c r="I451" s="4"/>
      <c r="J451" s="4"/>
      <c r="K451" s="4"/>
      <c r="L451" s="4"/>
    </row>
    <row r="452" spans="5:12" customFormat="1" x14ac:dyDescent="0.2">
      <c r="E452" s="4"/>
      <c r="F452" s="4"/>
      <c r="G452" s="4"/>
      <c r="H452" s="4"/>
      <c r="I452" s="4"/>
      <c r="J452" s="4"/>
      <c r="K452" s="4"/>
      <c r="L452" s="4"/>
    </row>
    <row r="453" spans="5:12" customFormat="1" x14ac:dyDescent="0.2">
      <c r="E453" s="4"/>
      <c r="F453" s="4"/>
      <c r="G453" s="4"/>
      <c r="H453" s="4"/>
      <c r="I453" s="4"/>
      <c r="J453" s="4"/>
      <c r="K453" s="4"/>
      <c r="L453" s="4"/>
    </row>
    <row r="454" spans="5:12" customFormat="1" x14ac:dyDescent="0.2">
      <c r="E454" s="4"/>
      <c r="F454" s="4"/>
      <c r="G454" s="4"/>
      <c r="H454" s="4"/>
      <c r="I454" s="4"/>
      <c r="J454" s="4"/>
      <c r="K454" s="4"/>
      <c r="L454" s="4"/>
    </row>
    <row r="455" spans="5:12" customFormat="1" x14ac:dyDescent="0.2">
      <c r="E455" s="4"/>
      <c r="F455" s="4"/>
      <c r="G455" s="4"/>
      <c r="H455" s="4"/>
      <c r="I455" s="4"/>
      <c r="J455" s="4"/>
      <c r="K455" s="4"/>
      <c r="L455" s="4"/>
    </row>
    <row r="456" spans="5:12" customFormat="1" x14ac:dyDescent="0.2">
      <c r="E456" s="4"/>
      <c r="F456" s="4"/>
      <c r="G456" s="4"/>
      <c r="H456" s="4"/>
      <c r="I456" s="4"/>
      <c r="J456" s="4"/>
      <c r="K456" s="4"/>
      <c r="L456" s="4"/>
    </row>
    <row r="457" spans="5:12" customFormat="1" x14ac:dyDescent="0.2">
      <c r="E457" s="4"/>
      <c r="F457" s="4"/>
      <c r="G457" s="4"/>
      <c r="H457" s="4"/>
      <c r="I457" s="4"/>
      <c r="J457" s="4"/>
      <c r="K457" s="4"/>
      <c r="L457" s="4"/>
    </row>
    <row r="458" spans="5:12" customFormat="1" x14ac:dyDescent="0.2">
      <c r="E458" s="4"/>
      <c r="F458" s="4"/>
      <c r="G458" s="4"/>
      <c r="H458" s="4"/>
      <c r="I458" s="4"/>
      <c r="J458" s="4"/>
      <c r="K458" s="4"/>
      <c r="L458" s="4"/>
    </row>
    <row r="459" spans="5:12" customFormat="1" x14ac:dyDescent="0.2">
      <c r="E459" s="4"/>
      <c r="F459" s="4"/>
      <c r="G459" s="4"/>
      <c r="H459" s="4"/>
      <c r="I459" s="4"/>
      <c r="J459" s="4"/>
      <c r="K459" s="4"/>
      <c r="L459" s="4"/>
    </row>
    <row r="460" spans="5:12" customFormat="1" x14ac:dyDescent="0.2">
      <c r="E460" s="4"/>
      <c r="F460" s="4"/>
      <c r="G460" s="4"/>
      <c r="H460" s="4"/>
      <c r="I460" s="4"/>
      <c r="J460" s="4"/>
      <c r="K460" s="4"/>
      <c r="L460" s="4"/>
    </row>
    <row r="461" spans="5:12" customFormat="1" x14ac:dyDescent="0.2">
      <c r="E461" s="4"/>
      <c r="F461" s="4"/>
      <c r="G461" s="4"/>
      <c r="H461" s="4"/>
      <c r="I461" s="4"/>
      <c r="J461" s="4"/>
      <c r="K461" s="4"/>
      <c r="L461" s="4"/>
    </row>
    <row r="462" spans="5:12" customFormat="1" x14ac:dyDescent="0.2">
      <c r="E462" s="4"/>
      <c r="F462" s="4"/>
      <c r="G462" s="4"/>
      <c r="H462" s="4"/>
      <c r="I462" s="4"/>
      <c r="J462" s="4"/>
      <c r="K462" s="4"/>
      <c r="L462" s="4"/>
    </row>
    <row r="463" spans="5:12" customFormat="1" x14ac:dyDescent="0.2">
      <c r="E463" s="4"/>
      <c r="F463" s="4"/>
      <c r="G463" s="4"/>
      <c r="H463" s="4"/>
      <c r="I463" s="4"/>
      <c r="J463" s="4"/>
      <c r="K463" s="4"/>
      <c r="L463" s="4"/>
    </row>
    <row r="464" spans="5:12" customFormat="1" x14ac:dyDescent="0.2">
      <c r="E464" s="4"/>
      <c r="F464" s="4"/>
      <c r="G464" s="4"/>
      <c r="H464" s="4"/>
      <c r="I464" s="4"/>
      <c r="J464" s="4"/>
      <c r="K464" s="4"/>
      <c r="L464" s="4"/>
    </row>
    <row r="465" spans="5:12" customFormat="1" x14ac:dyDescent="0.2">
      <c r="E465" s="4"/>
      <c r="F465" s="4"/>
      <c r="G465" s="4"/>
      <c r="H465" s="4"/>
      <c r="I465" s="4"/>
      <c r="J465" s="4"/>
      <c r="K465" s="4"/>
      <c r="L465" s="4"/>
    </row>
    <row r="466" spans="5:12" customFormat="1" x14ac:dyDescent="0.2">
      <c r="E466" s="4"/>
      <c r="F466" s="4"/>
      <c r="G466" s="4"/>
      <c r="H466" s="4"/>
      <c r="I466" s="4"/>
      <c r="J466" s="4"/>
      <c r="K466" s="4"/>
      <c r="L466" s="4"/>
    </row>
    <row r="467" spans="5:12" customFormat="1" x14ac:dyDescent="0.2">
      <c r="E467" s="4"/>
      <c r="F467" s="4"/>
      <c r="G467" s="4"/>
      <c r="H467" s="4"/>
      <c r="I467" s="4"/>
      <c r="J467" s="4"/>
      <c r="K467" s="4"/>
      <c r="L467" s="4"/>
    </row>
    <row r="468" spans="5:12" customFormat="1" x14ac:dyDescent="0.2">
      <c r="E468" s="4"/>
      <c r="F468" s="4"/>
      <c r="G468" s="4"/>
      <c r="H468" s="4"/>
      <c r="I468" s="4"/>
      <c r="J468" s="4"/>
      <c r="K468" s="4"/>
      <c r="L468" s="4"/>
    </row>
    <row r="469" spans="5:12" customFormat="1" x14ac:dyDescent="0.2">
      <c r="E469" s="4"/>
      <c r="F469" s="4"/>
      <c r="G469" s="4"/>
      <c r="H469" s="4"/>
      <c r="I469" s="4"/>
      <c r="J469" s="4"/>
      <c r="K469" s="4"/>
      <c r="L469" s="4"/>
    </row>
    <row r="470" spans="5:12" customFormat="1" x14ac:dyDescent="0.2">
      <c r="E470" s="4"/>
      <c r="F470" s="4"/>
      <c r="G470" s="4"/>
      <c r="H470" s="4"/>
      <c r="I470" s="4"/>
      <c r="J470" s="4"/>
      <c r="K470" s="4"/>
      <c r="L470" s="4"/>
    </row>
    <row r="471" spans="5:12" customFormat="1" x14ac:dyDescent="0.2">
      <c r="E471" s="4"/>
      <c r="F471" s="4"/>
      <c r="G471" s="4"/>
      <c r="H471" s="4"/>
      <c r="I471" s="4"/>
      <c r="J471" s="4"/>
      <c r="K471" s="4"/>
      <c r="L471" s="4"/>
    </row>
    <row r="472" spans="5:12" customFormat="1" x14ac:dyDescent="0.2">
      <c r="E472" s="4"/>
      <c r="F472" s="4"/>
      <c r="G472" s="4"/>
      <c r="H472" s="4"/>
      <c r="I472" s="4"/>
      <c r="J472" s="4"/>
      <c r="K472" s="4"/>
      <c r="L472" s="4"/>
    </row>
    <row r="473" spans="5:12" customFormat="1" x14ac:dyDescent="0.2">
      <c r="E473" s="4"/>
      <c r="F473" s="4"/>
      <c r="G473" s="4"/>
      <c r="H473" s="4"/>
      <c r="I473" s="4"/>
      <c r="J473" s="4"/>
      <c r="K473" s="4"/>
      <c r="L473" s="4"/>
    </row>
    <row r="474" spans="5:12" customFormat="1" x14ac:dyDescent="0.2">
      <c r="E474" s="4"/>
      <c r="F474" s="4"/>
      <c r="G474" s="4"/>
      <c r="H474" s="4"/>
      <c r="I474" s="4"/>
      <c r="J474" s="4"/>
      <c r="K474" s="4"/>
      <c r="L474" s="4"/>
    </row>
    <row r="475" spans="5:12" customFormat="1" x14ac:dyDescent="0.2">
      <c r="E475" s="4"/>
      <c r="F475" s="4"/>
      <c r="G475" s="4"/>
      <c r="H475" s="4"/>
      <c r="I475" s="4"/>
      <c r="J475" s="4"/>
      <c r="K475" s="4"/>
      <c r="L475" s="4"/>
    </row>
    <row r="476" spans="5:12" customFormat="1" x14ac:dyDescent="0.2">
      <c r="E476" s="4"/>
      <c r="F476" s="4"/>
      <c r="G476" s="4"/>
      <c r="H476" s="4"/>
      <c r="I476" s="4"/>
      <c r="J476" s="4"/>
      <c r="K476" s="4"/>
      <c r="L476" s="4"/>
    </row>
    <row r="477" spans="5:12" customFormat="1" x14ac:dyDescent="0.2">
      <c r="E477" s="4"/>
      <c r="F477" s="4"/>
      <c r="G477" s="4"/>
      <c r="H477" s="4"/>
      <c r="I477" s="4"/>
      <c r="J477" s="4"/>
      <c r="K477" s="4"/>
      <c r="L477" s="4"/>
    </row>
    <row r="478" spans="5:12" customFormat="1" x14ac:dyDescent="0.2">
      <c r="E478" s="4"/>
      <c r="F478" s="4"/>
      <c r="G478" s="4"/>
      <c r="H478" s="4"/>
      <c r="I478" s="4"/>
      <c r="J478" s="4"/>
      <c r="K478" s="4"/>
      <c r="L478" s="4"/>
    </row>
    <row r="479" spans="5:12" customFormat="1" x14ac:dyDescent="0.2">
      <c r="E479" s="4"/>
      <c r="F479" s="4"/>
      <c r="G479" s="4"/>
      <c r="H479" s="4"/>
      <c r="I479" s="4"/>
      <c r="J479" s="4"/>
      <c r="K479" s="4"/>
      <c r="L479" s="4"/>
    </row>
    <row r="480" spans="5:12" customFormat="1" x14ac:dyDescent="0.2">
      <c r="E480" s="4"/>
      <c r="F480" s="4"/>
      <c r="G480" s="4"/>
      <c r="H480" s="4"/>
      <c r="I480" s="4"/>
      <c r="J480" s="4"/>
      <c r="K480" s="4"/>
      <c r="L480" s="4"/>
    </row>
    <row r="481" spans="5:12" customFormat="1" x14ac:dyDescent="0.2">
      <c r="E481" s="4"/>
      <c r="F481" s="4"/>
      <c r="G481" s="4"/>
      <c r="H481" s="4"/>
      <c r="I481" s="4"/>
      <c r="J481" s="4"/>
      <c r="K481" s="4"/>
      <c r="L481" s="4"/>
    </row>
    <row r="482" spans="5:12" customFormat="1" x14ac:dyDescent="0.2">
      <c r="E482" s="4"/>
      <c r="F482" s="4"/>
      <c r="G482" s="4"/>
      <c r="H482" s="4"/>
      <c r="I482" s="4"/>
      <c r="J482" s="4"/>
      <c r="K482" s="4"/>
      <c r="L482" s="4"/>
    </row>
    <row r="483" spans="5:12" customFormat="1" x14ac:dyDescent="0.2">
      <c r="E483" s="4"/>
      <c r="F483" s="4"/>
      <c r="G483" s="4"/>
      <c r="H483" s="4"/>
      <c r="I483" s="4"/>
      <c r="J483" s="4"/>
      <c r="K483" s="4"/>
      <c r="L483" s="4"/>
    </row>
    <row r="484" spans="5:12" customFormat="1" x14ac:dyDescent="0.2">
      <c r="E484" s="4"/>
      <c r="F484" s="4"/>
      <c r="G484" s="4"/>
      <c r="H484" s="4"/>
      <c r="I484" s="4"/>
      <c r="J484" s="4"/>
      <c r="K484" s="4"/>
      <c r="L484" s="4"/>
    </row>
    <row r="485" spans="5:12" customFormat="1" x14ac:dyDescent="0.2">
      <c r="E485" s="4"/>
      <c r="F485" s="4"/>
      <c r="G485" s="4"/>
      <c r="H485" s="4"/>
      <c r="I485" s="4"/>
      <c r="J485" s="4"/>
      <c r="K485" s="4"/>
      <c r="L485" s="4"/>
    </row>
    <row r="486" spans="5:12" customFormat="1" x14ac:dyDescent="0.2">
      <c r="E486" s="4"/>
      <c r="F486" s="4"/>
      <c r="G486" s="4"/>
      <c r="H486" s="4"/>
      <c r="I486" s="4"/>
      <c r="J486" s="4"/>
      <c r="K486" s="4"/>
      <c r="L486" s="4"/>
    </row>
    <row r="487" spans="5:12" customFormat="1" x14ac:dyDescent="0.2">
      <c r="E487" s="4"/>
      <c r="F487" s="4"/>
      <c r="G487" s="4"/>
      <c r="H487" s="4"/>
      <c r="I487" s="4"/>
      <c r="J487" s="4"/>
      <c r="K487" s="4"/>
      <c r="L487" s="4"/>
    </row>
    <row r="488" spans="5:12" customFormat="1" x14ac:dyDescent="0.2">
      <c r="E488" s="4"/>
      <c r="F488" s="4"/>
      <c r="G488" s="4"/>
      <c r="H488" s="4"/>
      <c r="I488" s="4"/>
      <c r="J488" s="4"/>
      <c r="K488" s="4"/>
      <c r="L488" s="4"/>
    </row>
    <row r="489" spans="5:12" customFormat="1" x14ac:dyDescent="0.2">
      <c r="E489" s="4"/>
      <c r="F489" s="4"/>
      <c r="G489" s="4"/>
      <c r="H489" s="4"/>
      <c r="I489" s="4"/>
      <c r="J489" s="4"/>
      <c r="K489" s="4"/>
      <c r="L489" s="4"/>
    </row>
    <row r="490" spans="5:12" customFormat="1" x14ac:dyDescent="0.2">
      <c r="E490" s="4"/>
      <c r="F490" s="4"/>
      <c r="G490" s="4"/>
      <c r="H490" s="4"/>
      <c r="I490" s="4"/>
      <c r="J490" s="4"/>
      <c r="K490" s="4"/>
      <c r="L490" s="4"/>
    </row>
    <row r="491" spans="5:12" customFormat="1" x14ac:dyDescent="0.2">
      <c r="E491" s="4"/>
      <c r="F491" s="4"/>
      <c r="G491" s="4"/>
      <c r="H491" s="4"/>
      <c r="I491" s="4"/>
      <c r="J491" s="4"/>
      <c r="K491" s="4"/>
      <c r="L491" s="4"/>
    </row>
    <row r="492" spans="5:12" customFormat="1" x14ac:dyDescent="0.2">
      <c r="E492" s="4"/>
      <c r="F492" s="4"/>
      <c r="G492" s="4"/>
      <c r="H492" s="4"/>
      <c r="I492" s="4"/>
      <c r="J492" s="4"/>
      <c r="K492" s="4"/>
      <c r="L492" s="4"/>
    </row>
    <row r="493" spans="5:12" customFormat="1" x14ac:dyDescent="0.2">
      <c r="E493" s="4"/>
      <c r="F493" s="4"/>
      <c r="G493" s="4"/>
      <c r="H493" s="4"/>
      <c r="I493" s="4"/>
      <c r="J493" s="4"/>
      <c r="K493" s="4"/>
      <c r="L493" s="4"/>
    </row>
    <row r="494" spans="5:12" customFormat="1" x14ac:dyDescent="0.2">
      <c r="E494" s="4"/>
      <c r="F494" s="4"/>
      <c r="G494" s="4"/>
      <c r="H494" s="4"/>
      <c r="I494" s="4"/>
      <c r="J494" s="4"/>
      <c r="K494" s="4"/>
      <c r="L494" s="4"/>
    </row>
    <row r="495" spans="5:12" customFormat="1" x14ac:dyDescent="0.2">
      <c r="E495" s="4"/>
      <c r="F495" s="4"/>
      <c r="G495" s="4"/>
      <c r="H495" s="4"/>
      <c r="I495" s="4"/>
      <c r="J495" s="4"/>
      <c r="K495" s="4"/>
      <c r="L495" s="4"/>
    </row>
    <row r="496" spans="5:12" customFormat="1" x14ac:dyDescent="0.2">
      <c r="E496" s="4"/>
      <c r="F496" s="4"/>
      <c r="G496" s="4"/>
      <c r="H496" s="4"/>
      <c r="I496" s="4"/>
      <c r="J496" s="4"/>
      <c r="K496" s="4"/>
      <c r="L496" s="4"/>
    </row>
    <row r="497" spans="5:12" customFormat="1" x14ac:dyDescent="0.2">
      <c r="E497" s="4"/>
      <c r="F497" s="4"/>
      <c r="G497" s="4"/>
      <c r="H497" s="4"/>
      <c r="I497" s="4"/>
      <c r="J497" s="4"/>
      <c r="K497" s="4"/>
      <c r="L497" s="4"/>
    </row>
    <row r="498" spans="5:12" customFormat="1" x14ac:dyDescent="0.2">
      <c r="E498" s="4"/>
      <c r="F498" s="4"/>
      <c r="G498" s="4"/>
      <c r="H498" s="4"/>
      <c r="I498" s="4"/>
      <c r="J498" s="4"/>
      <c r="K498" s="4"/>
      <c r="L498" s="4"/>
    </row>
  </sheetData>
  <pageMargins left="0.78740157480314965" right="0.39370078740157483" top="0.59055118110236227" bottom="0.39370078740157483" header="0.51181102362204722" footer="0.51181102362204722"/>
  <pageSetup paperSize="9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75"/>
  <sheetViews>
    <sheetView zoomScaleNormal="100" workbookViewId="0">
      <pane ySplit="4" topLeftCell="A191" activePane="bottomLeft" state="frozen"/>
      <selection activeCell="D58" sqref="D58"/>
      <selection pane="bottomLeft" activeCell="H227" sqref="H227"/>
    </sheetView>
  </sheetViews>
  <sheetFormatPr defaultRowHeight="12.75" x14ac:dyDescent="0.2"/>
  <cols>
    <col min="1" max="1" width="8.7109375" style="71" customWidth="1"/>
    <col min="2" max="2" width="25.7109375" style="69" customWidth="1"/>
    <col min="3" max="3" width="10.7109375" style="70" customWidth="1"/>
    <col min="4" max="4" width="4.7109375" style="69" customWidth="1"/>
    <col min="5" max="5" width="6.7109375" style="69" customWidth="1"/>
    <col min="6" max="6" width="6.7109375" style="67" customWidth="1"/>
    <col min="7" max="7" width="10.7109375" style="67" customWidth="1"/>
    <col min="8" max="8" width="10.7109375" style="68" customWidth="1"/>
    <col min="9" max="9" width="10.7109375" style="67" customWidth="1"/>
    <col min="10" max="10" width="10.7109375" style="68" customWidth="1"/>
    <col min="11" max="11" width="10.7109375" style="67" customWidth="1"/>
    <col min="12" max="22" width="10.7109375" style="68" customWidth="1"/>
    <col min="23" max="16384" width="9.140625" style="67"/>
  </cols>
  <sheetData>
    <row r="1" spans="1:22" x14ac:dyDescent="0.2">
      <c r="B1" s="116" t="s">
        <v>296</v>
      </c>
    </row>
    <row r="3" spans="1:22" s="112" customFormat="1" x14ac:dyDescent="0.2">
      <c r="A3" s="114" t="s">
        <v>217</v>
      </c>
      <c r="B3" s="114" t="s">
        <v>216</v>
      </c>
      <c r="C3" s="115" t="s">
        <v>215</v>
      </c>
      <c r="D3" s="114" t="s">
        <v>214</v>
      </c>
      <c r="E3" s="114" t="s">
        <v>213</v>
      </c>
      <c r="F3" s="113" t="s">
        <v>212</v>
      </c>
      <c r="G3" s="124" t="s">
        <v>210</v>
      </c>
      <c r="H3" s="124" t="s">
        <v>209</v>
      </c>
      <c r="I3" s="113" t="s">
        <v>210</v>
      </c>
      <c r="J3" s="113" t="s">
        <v>209</v>
      </c>
      <c r="K3" s="147" t="s">
        <v>210</v>
      </c>
      <c r="L3" s="147" t="s">
        <v>209</v>
      </c>
      <c r="M3" s="147" t="s">
        <v>210</v>
      </c>
      <c r="N3" s="147" t="s">
        <v>211</v>
      </c>
      <c r="O3" s="113" t="s">
        <v>210</v>
      </c>
      <c r="P3" s="113" t="s">
        <v>211</v>
      </c>
      <c r="Q3" s="113" t="s">
        <v>210</v>
      </c>
      <c r="R3" s="113" t="s">
        <v>211</v>
      </c>
      <c r="S3" s="113" t="s">
        <v>210</v>
      </c>
      <c r="T3" s="113" t="s">
        <v>211</v>
      </c>
      <c r="U3" s="113" t="s">
        <v>210</v>
      </c>
      <c r="V3" s="113" t="s">
        <v>211</v>
      </c>
    </row>
    <row r="4" spans="1:22" s="107" customFormat="1" ht="11.25" x14ac:dyDescent="0.2">
      <c r="A4" s="110"/>
      <c r="B4" s="110" t="s">
        <v>0</v>
      </c>
      <c r="C4" s="111" t="s">
        <v>208</v>
      </c>
      <c r="D4" s="110" t="s">
        <v>207</v>
      </c>
      <c r="E4" s="110" t="s">
        <v>206</v>
      </c>
      <c r="F4" s="109" t="s">
        <v>205</v>
      </c>
      <c r="G4" s="125">
        <v>2016</v>
      </c>
      <c r="H4" s="126">
        <v>42735</v>
      </c>
      <c r="I4" s="109">
        <v>2017</v>
      </c>
      <c r="J4" s="108">
        <v>43100</v>
      </c>
      <c r="K4" s="155">
        <v>2018</v>
      </c>
      <c r="L4" s="149">
        <v>43465</v>
      </c>
      <c r="M4" s="148">
        <v>2019</v>
      </c>
      <c r="N4" s="149">
        <v>43830</v>
      </c>
      <c r="O4" s="142">
        <v>2020</v>
      </c>
      <c r="P4" s="108">
        <v>44196</v>
      </c>
      <c r="Q4" s="142">
        <v>2021</v>
      </c>
      <c r="R4" s="108">
        <v>44561</v>
      </c>
      <c r="S4" s="142">
        <v>2022</v>
      </c>
      <c r="T4" s="108">
        <v>44926</v>
      </c>
      <c r="U4" s="142">
        <v>2023</v>
      </c>
      <c r="V4" s="108">
        <v>45291</v>
      </c>
    </row>
    <row r="5" spans="1:22" x14ac:dyDescent="0.2">
      <c r="A5" s="106"/>
      <c r="B5" s="104"/>
      <c r="C5" s="105"/>
      <c r="D5" s="104"/>
      <c r="E5" s="104"/>
      <c r="F5" s="103"/>
      <c r="G5" s="103"/>
      <c r="H5" s="102"/>
      <c r="I5" s="103"/>
      <c r="J5" s="102"/>
      <c r="K5" s="103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2" x14ac:dyDescent="0.2">
      <c r="A6" s="81"/>
      <c r="B6" s="87" t="s">
        <v>204</v>
      </c>
      <c r="C6" s="96"/>
      <c r="D6" s="79"/>
      <c r="E6" s="79"/>
      <c r="F6" s="95"/>
      <c r="G6" s="95"/>
      <c r="H6" s="80"/>
      <c r="I6" s="95"/>
      <c r="J6" s="80"/>
      <c r="K6" s="95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</row>
    <row r="7" spans="1:22" x14ac:dyDescent="0.2">
      <c r="A7" s="81"/>
      <c r="B7" s="79"/>
      <c r="C7" s="96"/>
      <c r="D7" s="79"/>
      <c r="E7" s="79"/>
      <c r="F7" s="95"/>
      <c r="G7" s="95"/>
      <c r="H7" s="80"/>
      <c r="I7" s="95"/>
      <c r="J7" s="80"/>
      <c r="K7" s="95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</row>
    <row r="8" spans="1:22" x14ac:dyDescent="0.2">
      <c r="A8" s="81"/>
      <c r="B8" s="92" t="s">
        <v>187</v>
      </c>
      <c r="C8" s="96"/>
      <c r="D8" s="79"/>
      <c r="E8" s="79"/>
      <c r="F8" s="95"/>
      <c r="G8" s="95"/>
      <c r="H8" s="80"/>
      <c r="I8" s="95"/>
      <c r="J8" s="80"/>
      <c r="K8" s="95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</row>
    <row r="9" spans="1:22" x14ac:dyDescent="0.2">
      <c r="A9" s="81">
        <v>15</v>
      </c>
      <c r="B9" s="79" t="s">
        <v>181</v>
      </c>
      <c r="C9" s="80">
        <v>7110</v>
      </c>
      <c r="D9" s="79">
        <v>2002</v>
      </c>
      <c r="E9" s="79">
        <v>15</v>
      </c>
      <c r="F9" s="80">
        <v>5</v>
      </c>
      <c r="G9" s="80">
        <v>474</v>
      </c>
      <c r="H9" s="80">
        <v>474</v>
      </c>
      <c r="I9" s="80">
        <v>474</v>
      </c>
      <c r="J9" s="80">
        <f t="shared" ref="J9:J16" si="0">H9-I9</f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/>
      <c r="V9" s="80"/>
    </row>
    <row r="10" spans="1:22" x14ac:dyDescent="0.2">
      <c r="A10" s="81">
        <v>19</v>
      </c>
      <c r="B10" s="79" t="s">
        <v>186</v>
      </c>
      <c r="C10" s="80">
        <v>2223</v>
      </c>
      <c r="D10" s="79">
        <v>2002</v>
      </c>
      <c r="E10" s="79">
        <v>15</v>
      </c>
      <c r="F10" s="80">
        <v>5</v>
      </c>
      <c r="G10" s="80">
        <v>148.4</v>
      </c>
      <c r="H10" s="80">
        <v>148.40000000000006</v>
      </c>
      <c r="I10" s="80">
        <v>148.4</v>
      </c>
      <c r="J10" s="80">
        <f t="shared" si="0"/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/>
      <c r="V10" s="80"/>
    </row>
    <row r="11" spans="1:22" x14ac:dyDescent="0.2">
      <c r="A11" s="81">
        <v>92</v>
      </c>
      <c r="B11" s="79" t="s">
        <v>185</v>
      </c>
      <c r="C11" s="80">
        <v>14904</v>
      </c>
      <c r="D11" s="79">
        <v>2002</v>
      </c>
      <c r="E11" s="79">
        <v>15</v>
      </c>
      <c r="F11" s="80">
        <v>5</v>
      </c>
      <c r="G11" s="80">
        <v>993.6</v>
      </c>
      <c r="H11" s="80">
        <v>986.67</v>
      </c>
      <c r="I11" s="80">
        <v>987</v>
      </c>
      <c r="J11" s="80">
        <f t="shared" si="0"/>
        <v>-0.33000000000004093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/>
      <c r="V11" s="80"/>
    </row>
    <row r="12" spans="1:22" x14ac:dyDescent="0.2">
      <c r="A12" s="81">
        <v>26</v>
      </c>
      <c r="B12" s="79" t="s">
        <v>184</v>
      </c>
      <c r="C12" s="80">
        <v>1742</v>
      </c>
      <c r="D12" s="79">
        <v>2002</v>
      </c>
      <c r="E12" s="79">
        <v>15</v>
      </c>
      <c r="F12" s="80">
        <v>5</v>
      </c>
      <c r="G12" s="80">
        <v>116.4</v>
      </c>
      <c r="H12" s="80">
        <v>116.40000000000003</v>
      </c>
      <c r="I12" s="80">
        <v>116.4</v>
      </c>
      <c r="J12" s="80">
        <f t="shared" si="0"/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/>
      <c r="V12" s="80"/>
    </row>
    <row r="13" spans="1:22" x14ac:dyDescent="0.2">
      <c r="A13" s="81">
        <v>7</v>
      </c>
      <c r="B13" s="79" t="s">
        <v>180</v>
      </c>
      <c r="C13" s="80">
        <v>1463</v>
      </c>
      <c r="D13" s="79">
        <v>2002</v>
      </c>
      <c r="E13" s="79">
        <v>15</v>
      </c>
      <c r="F13" s="80">
        <v>5</v>
      </c>
      <c r="G13" s="80">
        <v>97.6</v>
      </c>
      <c r="H13" s="80">
        <v>97.599999999999966</v>
      </c>
      <c r="I13" s="80">
        <v>97.6</v>
      </c>
      <c r="J13" s="80">
        <f t="shared" si="0"/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/>
      <c r="V13" s="80"/>
    </row>
    <row r="14" spans="1:22" x14ac:dyDescent="0.2">
      <c r="A14" s="81">
        <v>5</v>
      </c>
      <c r="B14" s="79" t="s">
        <v>203</v>
      </c>
      <c r="C14" s="80">
        <v>1695</v>
      </c>
      <c r="D14" s="79">
        <v>2002</v>
      </c>
      <c r="E14" s="79">
        <v>15</v>
      </c>
      <c r="F14" s="80">
        <v>5</v>
      </c>
      <c r="G14" s="80">
        <v>113</v>
      </c>
      <c r="H14" s="80">
        <v>113</v>
      </c>
      <c r="I14" s="80">
        <v>113</v>
      </c>
      <c r="J14" s="80">
        <f t="shared" si="0"/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/>
      <c r="V14" s="80"/>
    </row>
    <row r="15" spans="1:22" x14ac:dyDescent="0.2">
      <c r="A15" s="81">
        <v>6</v>
      </c>
      <c r="B15" s="79" t="s">
        <v>202</v>
      </c>
      <c r="C15" s="80">
        <v>1332</v>
      </c>
      <c r="D15" s="79">
        <v>2002</v>
      </c>
      <c r="E15" s="79">
        <v>15</v>
      </c>
      <c r="F15" s="80">
        <v>5</v>
      </c>
      <c r="G15" s="80">
        <v>88.6</v>
      </c>
      <c r="H15" s="80">
        <v>88.599999999999966</v>
      </c>
      <c r="I15" s="80">
        <v>88.6</v>
      </c>
      <c r="J15" s="80">
        <f t="shared" si="0"/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/>
      <c r="V15" s="80"/>
    </row>
    <row r="16" spans="1:22" x14ac:dyDescent="0.2">
      <c r="A16" s="81">
        <v>8</v>
      </c>
      <c r="B16" s="79" t="s">
        <v>183</v>
      </c>
      <c r="C16" s="80">
        <v>1648</v>
      </c>
      <c r="D16" s="79">
        <v>2002</v>
      </c>
      <c r="E16" s="79">
        <v>15</v>
      </c>
      <c r="F16" s="80">
        <v>5</v>
      </c>
      <c r="G16" s="80">
        <v>109.6</v>
      </c>
      <c r="H16" s="80">
        <v>109.59999999999997</v>
      </c>
      <c r="I16" s="80">
        <v>109.6</v>
      </c>
      <c r="J16" s="80">
        <f t="shared" si="0"/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/>
      <c r="V16" s="80"/>
    </row>
    <row r="17" spans="1:22" x14ac:dyDescent="0.2">
      <c r="A17" s="81"/>
      <c r="B17" s="79" t="s">
        <v>268</v>
      </c>
      <c r="C17" s="80">
        <f>71000/2</f>
        <v>35500</v>
      </c>
      <c r="D17" s="79">
        <v>2019</v>
      </c>
      <c r="E17" s="79">
        <v>15</v>
      </c>
      <c r="F17" s="80"/>
      <c r="G17" s="80"/>
      <c r="H17" s="80"/>
      <c r="I17" s="80"/>
      <c r="J17" s="80"/>
      <c r="K17" s="80"/>
      <c r="L17" s="80"/>
      <c r="M17" s="80">
        <f>K17</f>
        <v>0</v>
      </c>
      <c r="N17" s="80">
        <f>C17</f>
        <v>35500</v>
      </c>
      <c r="O17" s="80">
        <f>C17/E17</f>
        <v>2366.6666666666665</v>
      </c>
      <c r="P17" s="80">
        <f>N17-O17</f>
        <v>33133.333333333336</v>
      </c>
      <c r="Q17" s="80">
        <f>O17</f>
        <v>2366.6666666666665</v>
      </c>
      <c r="R17" s="80">
        <f>P17-Q17</f>
        <v>30766.666666666668</v>
      </c>
      <c r="S17" s="80">
        <f>Q17</f>
        <v>2366.6666666666665</v>
      </c>
      <c r="T17" s="80">
        <f>R17-S17</f>
        <v>28400</v>
      </c>
      <c r="U17" s="80"/>
      <c r="V17" s="80"/>
    </row>
    <row r="18" spans="1:22" x14ac:dyDescent="0.2">
      <c r="A18" s="81"/>
      <c r="B18" s="79"/>
      <c r="C18" s="80"/>
      <c r="D18" s="79"/>
      <c r="E18" s="79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</row>
    <row r="19" spans="1:22" x14ac:dyDescent="0.2">
      <c r="A19" s="81"/>
      <c r="B19" s="91" t="s">
        <v>176</v>
      </c>
      <c r="C19" s="84">
        <f>SUM(C9:C18)</f>
        <v>67617</v>
      </c>
      <c r="D19" s="79"/>
      <c r="E19" s="79"/>
      <c r="F19" s="79"/>
      <c r="G19" s="84">
        <v>2251.1999999999998</v>
      </c>
      <c r="H19" s="84">
        <v>2134.27</v>
      </c>
      <c r="I19" s="84">
        <f t="shared" ref="I19:R19" si="1">SUM(I9:I18)</f>
        <v>2134.6</v>
      </c>
      <c r="J19" s="84">
        <f t="shared" si="1"/>
        <v>-0.33000000000004093</v>
      </c>
      <c r="K19" s="84">
        <f t="shared" si="1"/>
        <v>0</v>
      </c>
      <c r="L19" s="84">
        <f t="shared" si="1"/>
        <v>0</v>
      </c>
      <c r="M19" s="84">
        <f t="shared" si="1"/>
        <v>0</v>
      </c>
      <c r="N19" s="84">
        <f t="shared" si="1"/>
        <v>35500</v>
      </c>
      <c r="O19" s="84">
        <f t="shared" si="1"/>
        <v>2366.6666666666665</v>
      </c>
      <c r="P19" s="84">
        <f t="shared" si="1"/>
        <v>33133.333333333336</v>
      </c>
      <c r="Q19" s="84">
        <f t="shared" si="1"/>
        <v>2366.6666666666665</v>
      </c>
      <c r="R19" s="84">
        <f t="shared" si="1"/>
        <v>30766.666666666668</v>
      </c>
      <c r="S19" s="84">
        <f>SUM(S9:S18)</f>
        <v>2366.6666666666665</v>
      </c>
      <c r="T19" s="84">
        <f>SUM(T9:T18)</f>
        <v>28400</v>
      </c>
      <c r="U19" s="84"/>
      <c r="V19" s="84"/>
    </row>
    <row r="20" spans="1:22" x14ac:dyDescent="0.2">
      <c r="A20" s="81"/>
      <c r="B20" s="79"/>
      <c r="C20" s="80"/>
      <c r="D20" s="79"/>
      <c r="E20" s="79"/>
      <c r="F20" s="79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</row>
    <row r="21" spans="1:22" x14ac:dyDescent="0.2">
      <c r="A21" s="81"/>
      <c r="B21" s="79"/>
      <c r="C21" s="80"/>
      <c r="D21" s="79"/>
      <c r="E21" s="79"/>
      <c r="F21" s="79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</row>
    <row r="22" spans="1:22" x14ac:dyDescent="0.2">
      <c r="A22" s="81"/>
      <c r="B22" s="92" t="s">
        <v>131</v>
      </c>
      <c r="C22" s="80"/>
      <c r="D22" s="101"/>
      <c r="E22" s="79"/>
      <c r="F22" s="79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</row>
    <row r="23" spans="1:22" x14ac:dyDescent="0.2">
      <c r="A23" s="81"/>
      <c r="B23" s="100" t="s">
        <v>201</v>
      </c>
      <c r="C23" s="80">
        <v>5748</v>
      </c>
      <c r="D23" s="79">
        <v>2011</v>
      </c>
      <c r="E23" s="79">
        <v>15</v>
      </c>
      <c r="F23" s="79">
        <v>14</v>
      </c>
      <c r="G23" s="80">
        <v>383.21428571428572</v>
      </c>
      <c r="H23" s="80">
        <v>3832.3471428571434</v>
      </c>
      <c r="I23" s="80">
        <v>383.21428571428572</v>
      </c>
      <c r="J23" s="80">
        <f>H23-I23</f>
        <v>3449.1328571428576</v>
      </c>
      <c r="K23" s="80">
        <v>383.21428571428572</v>
      </c>
      <c r="L23" s="80">
        <f>J23-K23</f>
        <v>3065.9185714285718</v>
      </c>
      <c r="M23" s="80">
        <v>383.21428571428572</v>
      </c>
      <c r="N23" s="80">
        <f>L23-M23</f>
        <v>2682.704285714286</v>
      </c>
      <c r="O23" s="80">
        <v>383.21428571428572</v>
      </c>
      <c r="P23" s="80">
        <f>N23-O23</f>
        <v>2299.4900000000002</v>
      </c>
      <c r="Q23" s="80">
        <v>383.21428571428572</v>
      </c>
      <c r="R23" s="80">
        <f>P23-Q23</f>
        <v>1916.2757142857145</v>
      </c>
      <c r="S23" s="80">
        <v>383.21428571428572</v>
      </c>
      <c r="T23" s="80">
        <f>R23-S23</f>
        <v>1533.0614285714287</v>
      </c>
      <c r="U23" s="80"/>
      <c r="V23" s="80"/>
    </row>
    <row r="24" spans="1:22" x14ac:dyDescent="0.2">
      <c r="A24" s="81"/>
      <c r="B24" s="93"/>
      <c r="C24" s="80"/>
      <c r="D24" s="79"/>
      <c r="E24" s="79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</row>
    <row r="25" spans="1:22" x14ac:dyDescent="0.2">
      <c r="A25" s="81"/>
      <c r="B25" s="91" t="s">
        <v>200</v>
      </c>
      <c r="C25" s="84">
        <v>5748</v>
      </c>
      <c r="D25" s="79"/>
      <c r="E25" s="79"/>
      <c r="F25" s="79"/>
      <c r="G25" s="84">
        <v>383.21428571428572</v>
      </c>
      <c r="H25" s="84">
        <v>3832.3471428571434</v>
      </c>
      <c r="I25" s="84">
        <f>SUM(I23:I23)</f>
        <v>383.21428571428572</v>
      </c>
      <c r="J25" s="84">
        <f>SUM(J23:J24)</f>
        <v>3449.1328571428576</v>
      </c>
      <c r="K25" s="84">
        <f>SUM(K23:K24)</f>
        <v>383.21428571428572</v>
      </c>
      <c r="L25" s="84">
        <f>SUM(L23:L24)</f>
        <v>3065.9185714285718</v>
      </c>
      <c r="M25" s="84">
        <f t="shared" ref="M25:T25" si="2">SUM(M23:M24)</f>
        <v>383.21428571428572</v>
      </c>
      <c r="N25" s="84">
        <f t="shared" si="2"/>
        <v>2682.704285714286</v>
      </c>
      <c r="O25" s="84">
        <f>SUM(O23:O24)</f>
        <v>383.21428571428572</v>
      </c>
      <c r="P25" s="84">
        <f t="shared" si="2"/>
        <v>2299.4900000000002</v>
      </c>
      <c r="Q25" s="84">
        <f t="shared" si="2"/>
        <v>383.21428571428572</v>
      </c>
      <c r="R25" s="84">
        <f t="shared" si="2"/>
        <v>1916.2757142857145</v>
      </c>
      <c r="S25" s="84">
        <f t="shared" si="2"/>
        <v>383.21428571428572</v>
      </c>
      <c r="T25" s="84">
        <f t="shared" si="2"/>
        <v>1533.0614285714287</v>
      </c>
      <c r="U25" s="84"/>
      <c r="V25" s="84"/>
    </row>
    <row r="26" spans="1:22" x14ac:dyDescent="0.2">
      <c r="A26" s="81"/>
      <c r="B26" s="79"/>
      <c r="C26" s="80"/>
      <c r="D26" s="79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</row>
    <row r="27" spans="1:22" x14ac:dyDescent="0.2">
      <c r="A27" s="81"/>
      <c r="B27" s="79"/>
      <c r="C27" s="80"/>
      <c r="D27" s="79"/>
      <c r="E27" s="79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</row>
    <row r="28" spans="1:22" x14ac:dyDescent="0.2">
      <c r="A28" s="81"/>
      <c r="B28" s="92" t="s">
        <v>141</v>
      </c>
      <c r="C28" s="80"/>
      <c r="D28" s="79"/>
      <c r="E28" s="79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</row>
    <row r="29" spans="1:22" x14ac:dyDescent="0.2">
      <c r="A29" s="81"/>
      <c r="B29" s="79" t="s">
        <v>199</v>
      </c>
      <c r="C29" s="90">
        <v>0</v>
      </c>
      <c r="D29" s="79">
        <v>2008</v>
      </c>
      <c r="E29" s="79">
        <v>8</v>
      </c>
      <c r="F29" s="80">
        <v>4</v>
      </c>
      <c r="G29" s="80">
        <v>259.25</v>
      </c>
      <c r="H29" s="80">
        <v>0</v>
      </c>
      <c r="I29" s="80">
        <v>0</v>
      </c>
      <c r="J29" s="80">
        <v>0</v>
      </c>
      <c r="K29" s="80">
        <v>0</v>
      </c>
      <c r="L29" s="80">
        <f t="shared" ref="L29" si="3">J29-K29</f>
        <v>0</v>
      </c>
      <c r="M29" s="67"/>
      <c r="N29" s="67"/>
      <c r="O29" s="67"/>
      <c r="P29" s="67"/>
      <c r="Q29" s="67"/>
      <c r="R29" s="67"/>
      <c r="S29" s="67"/>
      <c r="T29" s="67"/>
      <c r="U29" s="67"/>
      <c r="V29" s="67"/>
    </row>
    <row r="30" spans="1:22" x14ac:dyDescent="0.2">
      <c r="A30" s="81"/>
      <c r="B30" s="79" t="s">
        <v>198</v>
      </c>
      <c r="C30" s="90">
        <v>4981</v>
      </c>
      <c r="D30" s="79">
        <v>2009</v>
      </c>
      <c r="E30" s="79">
        <v>8</v>
      </c>
      <c r="F30" s="80">
        <v>5</v>
      </c>
      <c r="G30" s="80">
        <v>622.6</v>
      </c>
      <c r="H30" s="80">
        <v>622.60000000000025</v>
      </c>
      <c r="I30" s="80">
        <v>622.6</v>
      </c>
      <c r="J30" s="80">
        <v>0</v>
      </c>
      <c r="K30" s="80">
        <v>0</v>
      </c>
      <c r="L30" s="80">
        <f t="shared" ref="L30:L42" si="4">J30-K30</f>
        <v>0</v>
      </c>
      <c r="M30" s="143">
        <f t="shared" ref="M30:M35" si="5">K30-L30</f>
        <v>0</v>
      </c>
      <c r="N30" s="143">
        <f t="shared" ref="N30:N42" si="6">L30-M30</f>
        <v>0</v>
      </c>
      <c r="O30" s="143">
        <f t="shared" ref="O30:O35" si="7">M30-N30</f>
        <v>0</v>
      </c>
      <c r="P30" s="143">
        <f t="shared" ref="P30:P35" si="8">N30-O30</f>
        <v>0</v>
      </c>
      <c r="Q30" s="143">
        <f t="shared" ref="Q30:Q35" si="9">O30-P30</f>
        <v>0</v>
      </c>
      <c r="R30" s="143">
        <f t="shared" ref="R30:R42" si="10">P30-Q30</f>
        <v>0</v>
      </c>
      <c r="S30" s="143">
        <f t="shared" ref="S30:S42" si="11">Q30-R30</f>
        <v>0</v>
      </c>
      <c r="T30" s="143">
        <f t="shared" ref="T30:T42" si="12">R30-S30</f>
        <v>0</v>
      </c>
      <c r="U30" s="143">
        <v>0</v>
      </c>
      <c r="V30" s="143">
        <v>0</v>
      </c>
    </row>
    <row r="31" spans="1:22" x14ac:dyDescent="0.2">
      <c r="A31" s="81"/>
      <c r="B31" s="79" t="s">
        <v>198</v>
      </c>
      <c r="C31" s="90">
        <v>1008</v>
      </c>
      <c r="D31" s="79">
        <v>2010</v>
      </c>
      <c r="E31" s="79">
        <v>8</v>
      </c>
      <c r="F31" s="80">
        <v>5</v>
      </c>
      <c r="G31" s="80">
        <v>144</v>
      </c>
      <c r="H31" s="80">
        <v>144</v>
      </c>
      <c r="I31" s="80">
        <v>144</v>
      </c>
      <c r="J31" s="80">
        <v>0</v>
      </c>
      <c r="K31" s="80">
        <v>0</v>
      </c>
      <c r="L31" s="80">
        <f t="shared" si="4"/>
        <v>0</v>
      </c>
      <c r="M31" s="143">
        <f t="shared" si="5"/>
        <v>0</v>
      </c>
      <c r="N31" s="143">
        <f t="shared" si="6"/>
        <v>0</v>
      </c>
      <c r="O31" s="143">
        <f t="shared" si="7"/>
        <v>0</v>
      </c>
      <c r="P31" s="143">
        <f t="shared" si="8"/>
        <v>0</v>
      </c>
      <c r="Q31" s="143">
        <f t="shared" si="9"/>
        <v>0</v>
      </c>
      <c r="R31" s="143">
        <f t="shared" si="10"/>
        <v>0</v>
      </c>
      <c r="S31" s="143">
        <f t="shared" si="11"/>
        <v>0</v>
      </c>
      <c r="T31" s="143">
        <f t="shared" si="12"/>
        <v>0</v>
      </c>
      <c r="U31" s="143">
        <v>0</v>
      </c>
      <c r="V31" s="143">
        <v>0</v>
      </c>
    </row>
    <row r="32" spans="1:22" x14ac:dyDescent="0.2">
      <c r="A32" s="81"/>
      <c r="B32" s="79" t="s">
        <v>197</v>
      </c>
      <c r="C32" s="90">
        <v>1918</v>
      </c>
      <c r="D32" s="79">
        <v>2010</v>
      </c>
      <c r="E32" s="79">
        <v>8</v>
      </c>
      <c r="F32" s="80">
        <v>5</v>
      </c>
      <c r="G32" s="80">
        <v>274</v>
      </c>
      <c r="H32" s="80">
        <v>274</v>
      </c>
      <c r="I32" s="80">
        <v>274</v>
      </c>
      <c r="J32" s="80">
        <v>0</v>
      </c>
      <c r="K32" s="80">
        <v>0</v>
      </c>
      <c r="L32" s="80">
        <f t="shared" si="4"/>
        <v>0</v>
      </c>
      <c r="M32" s="143">
        <f t="shared" si="5"/>
        <v>0</v>
      </c>
      <c r="N32" s="143">
        <f t="shared" si="6"/>
        <v>0</v>
      </c>
      <c r="O32" s="143">
        <f t="shared" si="7"/>
        <v>0</v>
      </c>
      <c r="P32" s="143">
        <f t="shared" si="8"/>
        <v>0</v>
      </c>
      <c r="Q32" s="143">
        <f t="shared" si="9"/>
        <v>0</v>
      </c>
      <c r="R32" s="143">
        <f t="shared" si="10"/>
        <v>0</v>
      </c>
      <c r="S32" s="143">
        <f t="shared" si="11"/>
        <v>0</v>
      </c>
      <c r="T32" s="143">
        <f t="shared" si="12"/>
        <v>0</v>
      </c>
      <c r="U32" s="143">
        <v>0</v>
      </c>
      <c r="V32" s="143">
        <v>0</v>
      </c>
    </row>
    <row r="33" spans="1:22" x14ac:dyDescent="0.2">
      <c r="A33" s="81"/>
      <c r="B33" s="79" t="s">
        <v>173</v>
      </c>
      <c r="C33" s="90">
        <v>11587</v>
      </c>
      <c r="D33" s="79">
        <v>2010</v>
      </c>
      <c r="E33" s="79">
        <v>8</v>
      </c>
      <c r="F33" s="80">
        <v>5</v>
      </c>
      <c r="G33" s="80">
        <v>1655.4</v>
      </c>
      <c r="H33" s="80">
        <v>1655.4000000000005</v>
      </c>
      <c r="I33" s="80">
        <v>1655.4</v>
      </c>
      <c r="J33" s="80">
        <v>0</v>
      </c>
      <c r="K33" s="80">
        <v>0</v>
      </c>
      <c r="L33" s="80">
        <f t="shared" si="4"/>
        <v>0</v>
      </c>
      <c r="M33" s="143">
        <f t="shared" si="5"/>
        <v>0</v>
      </c>
      <c r="N33" s="143">
        <f t="shared" si="6"/>
        <v>0</v>
      </c>
      <c r="O33" s="143">
        <f t="shared" si="7"/>
        <v>0</v>
      </c>
      <c r="P33" s="143">
        <f t="shared" si="8"/>
        <v>0</v>
      </c>
      <c r="Q33" s="143">
        <f t="shared" si="9"/>
        <v>0</v>
      </c>
      <c r="R33" s="143">
        <f t="shared" si="10"/>
        <v>0</v>
      </c>
      <c r="S33" s="143">
        <f t="shared" si="11"/>
        <v>0</v>
      </c>
      <c r="T33" s="143">
        <f t="shared" si="12"/>
        <v>0</v>
      </c>
      <c r="U33" s="143">
        <v>0</v>
      </c>
      <c r="V33" s="143">
        <v>0</v>
      </c>
    </row>
    <row r="34" spans="1:22" x14ac:dyDescent="0.2">
      <c r="A34" s="81"/>
      <c r="B34" s="79" t="s">
        <v>172</v>
      </c>
      <c r="C34" s="90">
        <v>3925</v>
      </c>
      <c r="D34" s="79">
        <v>2010</v>
      </c>
      <c r="E34" s="79">
        <v>8</v>
      </c>
      <c r="F34" s="80">
        <v>5</v>
      </c>
      <c r="G34" s="80">
        <v>560.6</v>
      </c>
      <c r="H34" s="80">
        <v>560.60000000000025</v>
      </c>
      <c r="I34" s="80">
        <v>560.6</v>
      </c>
      <c r="J34" s="80">
        <v>0</v>
      </c>
      <c r="K34" s="80">
        <v>0</v>
      </c>
      <c r="L34" s="80">
        <f t="shared" si="4"/>
        <v>0</v>
      </c>
      <c r="M34" s="143">
        <f t="shared" si="5"/>
        <v>0</v>
      </c>
      <c r="N34" s="143">
        <f t="shared" si="6"/>
        <v>0</v>
      </c>
      <c r="O34" s="143">
        <f t="shared" si="7"/>
        <v>0</v>
      </c>
      <c r="P34" s="143">
        <f t="shared" si="8"/>
        <v>0</v>
      </c>
      <c r="Q34" s="143">
        <f t="shared" si="9"/>
        <v>0</v>
      </c>
      <c r="R34" s="143">
        <f t="shared" si="10"/>
        <v>0</v>
      </c>
      <c r="S34" s="143">
        <f t="shared" si="11"/>
        <v>0</v>
      </c>
      <c r="T34" s="143">
        <f t="shared" si="12"/>
        <v>0</v>
      </c>
      <c r="U34" s="143">
        <v>0</v>
      </c>
      <c r="V34" s="143">
        <v>0</v>
      </c>
    </row>
    <row r="35" spans="1:22" x14ac:dyDescent="0.2">
      <c r="A35" s="81"/>
      <c r="B35" s="79" t="s">
        <v>171</v>
      </c>
      <c r="C35" s="90">
        <v>1175</v>
      </c>
      <c r="D35" s="79">
        <v>2010</v>
      </c>
      <c r="E35" s="79">
        <v>8</v>
      </c>
      <c r="F35" s="80">
        <v>5</v>
      </c>
      <c r="G35" s="80">
        <v>167.8</v>
      </c>
      <c r="H35" s="80">
        <v>167.8</v>
      </c>
      <c r="I35" s="80">
        <v>167.8</v>
      </c>
      <c r="J35" s="80">
        <v>0</v>
      </c>
      <c r="K35" s="80">
        <v>0</v>
      </c>
      <c r="L35" s="80">
        <f t="shared" si="4"/>
        <v>0</v>
      </c>
      <c r="M35" s="143">
        <f t="shared" si="5"/>
        <v>0</v>
      </c>
      <c r="N35" s="143">
        <f t="shared" si="6"/>
        <v>0</v>
      </c>
      <c r="O35" s="143">
        <f t="shared" si="7"/>
        <v>0</v>
      </c>
      <c r="P35" s="143">
        <f t="shared" si="8"/>
        <v>0</v>
      </c>
      <c r="Q35" s="143">
        <f t="shared" si="9"/>
        <v>0</v>
      </c>
      <c r="R35" s="143">
        <f t="shared" si="10"/>
        <v>0</v>
      </c>
      <c r="S35" s="143">
        <f t="shared" si="11"/>
        <v>0</v>
      </c>
      <c r="T35" s="143">
        <f t="shared" si="12"/>
        <v>0</v>
      </c>
      <c r="U35" s="143">
        <v>0</v>
      </c>
      <c r="V35" s="143">
        <v>0</v>
      </c>
    </row>
    <row r="36" spans="1:22" x14ac:dyDescent="0.2">
      <c r="A36" s="81"/>
      <c r="B36" s="79" t="s">
        <v>170</v>
      </c>
      <c r="C36" s="90">
        <v>3593</v>
      </c>
      <c r="D36" s="79">
        <v>2011</v>
      </c>
      <c r="E36" s="79">
        <v>8</v>
      </c>
      <c r="F36" s="80">
        <v>7</v>
      </c>
      <c r="G36" s="80">
        <v>449.14285714285717</v>
      </c>
      <c r="H36" s="80">
        <v>1347.4285714285711</v>
      </c>
      <c r="I36" s="80">
        <v>449.14285714285717</v>
      </c>
      <c r="J36" s="80">
        <v>898.28571428571399</v>
      </c>
      <c r="K36" s="80">
        <v>449.14285714285717</v>
      </c>
      <c r="L36" s="80">
        <f t="shared" si="4"/>
        <v>449.14285714285683</v>
      </c>
      <c r="M36" s="143">
        <v>449.14285714285717</v>
      </c>
      <c r="N36" s="143">
        <f t="shared" si="6"/>
        <v>0</v>
      </c>
      <c r="O36" s="143">
        <v>0</v>
      </c>
      <c r="P36" s="143">
        <v>0</v>
      </c>
      <c r="Q36" s="143">
        <v>0</v>
      </c>
      <c r="R36" s="143">
        <f t="shared" si="10"/>
        <v>0</v>
      </c>
      <c r="S36" s="143">
        <f t="shared" si="11"/>
        <v>0</v>
      </c>
      <c r="T36" s="143">
        <f t="shared" si="12"/>
        <v>0</v>
      </c>
      <c r="U36" s="143">
        <v>0</v>
      </c>
      <c r="V36" s="143">
        <v>0</v>
      </c>
    </row>
    <row r="37" spans="1:22" x14ac:dyDescent="0.2">
      <c r="A37" s="81"/>
      <c r="B37" s="79" t="s">
        <v>169</v>
      </c>
      <c r="C37" s="90">
        <v>3318</v>
      </c>
      <c r="D37" s="79">
        <v>2011</v>
      </c>
      <c r="E37" s="79">
        <v>8</v>
      </c>
      <c r="F37" s="80">
        <v>7</v>
      </c>
      <c r="G37" s="80">
        <v>414.71428571428572</v>
      </c>
      <c r="H37" s="80">
        <v>1244.1428571428569</v>
      </c>
      <c r="I37" s="80">
        <v>414.71428571428572</v>
      </c>
      <c r="J37" s="80">
        <v>829.4285714285711</v>
      </c>
      <c r="K37" s="80">
        <v>414.71428571428572</v>
      </c>
      <c r="L37" s="80">
        <f t="shared" si="4"/>
        <v>414.71428571428538</v>
      </c>
      <c r="M37" s="143">
        <v>414.71428571428572</v>
      </c>
      <c r="N37" s="143">
        <f t="shared" si="6"/>
        <v>0</v>
      </c>
      <c r="O37" s="143">
        <v>0</v>
      </c>
      <c r="P37" s="143">
        <v>0</v>
      </c>
      <c r="Q37" s="143">
        <v>0</v>
      </c>
      <c r="R37" s="143">
        <f t="shared" si="10"/>
        <v>0</v>
      </c>
      <c r="S37" s="143">
        <f t="shared" si="11"/>
        <v>0</v>
      </c>
      <c r="T37" s="143">
        <f t="shared" si="12"/>
        <v>0</v>
      </c>
      <c r="U37" s="143">
        <v>0</v>
      </c>
      <c r="V37" s="143">
        <v>0</v>
      </c>
    </row>
    <row r="38" spans="1:22" x14ac:dyDescent="0.2">
      <c r="A38" s="81"/>
      <c r="B38" s="79" t="s">
        <v>168</v>
      </c>
      <c r="C38" s="90">
        <v>3379</v>
      </c>
      <c r="D38" s="79">
        <v>2011</v>
      </c>
      <c r="E38" s="79">
        <v>8</v>
      </c>
      <c r="F38" s="80">
        <v>7</v>
      </c>
      <c r="G38" s="80">
        <v>422.42857142857144</v>
      </c>
      <c r="H38" s="80">
        <v>1267.2857142857138</v>
      </c>
      <c r="I38" s="80">
        <v>422.42857142857144</v>
      </c>
      <c r="J38" s="80">
        <v>844.85714285714232</v>
      </c>
      <c r="K38" s="80">
        <v>422.42857142857144</v>
      </c>
      <c r="L38" s="80">
        <f t="shared" si="4"/>
        <v>422.42857142857088</v>
      </c>
      <c r="M38" s="143">
        <v>422.42857142857144</v>
      </c>
      <c r="N38" s="143">
        <f t="shared" si="6"/>
        <v>-5.6843418860808015E-13</v>
      </c>
      <c r="O38" s="143">
        <v>0</v>
      </c>
      <c r="P38" s="143">
        <v>0</v>
      </c>
      <c r="Q38" s="143">
        <v>0</v>
      </c>
      <c r="R38" s="143">
        <f t="shared" si="10"/>
        <v>0</v>
      </c>
      <c r="S38" s="143">
        <f t="shared" si="11"/>
        <v>0</v>
      </c>
      <c r="T38" s="143">
        <f t="shared" si="12"/>
        <v>0</v>
      </c>
      <c r="U38" s="143">
        <v>0</v>
      </c>
      <c r="V38" s="143">
        <v>0</v>
      </c>
    </row>
    <row r="39" spans="1:22" x14ac:dyDescent="0.2">
      <c r="A39" s="81"/>
      <c r="B39" s="79" t="s">
        <v>167</v>
      </c>
      <c r="C39" s="90">
        <v>6410</v>
      </c>
      <c r="D39" s="79">
        <v>2011</v>
      </c>
      <c r="E39" s="79">
        <v>8</v>
      </c>
      <c r="F39" s="80">
        <v>7</v>
      </c>
      <c r="G39" s="80">
        <v>801.28571428571433</v>
      </c>
      <c r="H39" s="80">
        <v>2403.8571428571427</v>
      </c>
      <c r="I39" s="80">
        <v>801.28571428571433</v>
      </c>
      <c r="J39" s="80">
        <v>1602.5714285714284</v>
      </c>
      <c r="K39" s="80">
        <v>801.28571428571433</v>
      </c>
      <c r="L39" s="80">
        <f t="shared" si="4"/>
        <v>801.28571428571411</v>
      </c>
      <c r="M39" s="143">
        <v>801.28571428571433</v>
      </c>
      <c r="N39" s="143">
        <f t="shared" si="6"/>
        <v>0</v>
      </c>
      <c r="O39" s="143">
        <v>0</v>
      </c>
      <c r="P39" s="143">
        <v>0</v>
      </c>
      <c r="Q39" s="143">
        <v>0</v>
      </c>
      <c r="R39" s="143">
        <f t="shared" si="10"/>
        <v>0</v>
      </c>
      <c r="S39" s="143">
        <f t="shared" si="11"/>
        <v>0</v>
      </c>
      <c r="T39" s="143">
        <f t="shared" si="12"/>
        <v>0</v>
      </c>
      <c r="U39" s="143">
        <v>0</v>
      </c>
      <c r="V39" s="143">
        <v>0</v>
      </c>
    </row>
    <row r="40" spans="1:22" x14ac:dyDescent="0.2">
      <c r="A40" s="81"/>
      <c r="B40" s="79" t="s">
        <v>196</v>
      </c>
      <c r="C40" s="90">
        <v>1570</v>
      </c>
      <c r="D40" s="79">
        <v>2011</v>
      </c>
      <c r="E40" s="79">
        <v>8</v>
      </c>
      <c r="F40" s="80">
        <v>7</v>
      </c>
      <c r="G40" s="80">
        <v>196.28571428571428</v>
      </c>
      <c r="H40" s="80">
        <v>588.85714285714312</v>
      </c>
      <c r="I40" s="80">
        <v>196.28571428571428</v>
      </c>
      <c r="J40" s="80">
        <v>392.57142857142884</v>
      </c>
      <c r="K40" s="80">
        <v>196.28571428571399</v>
      </c>
      <c r="L40" s="80">
        <f t="shared" si="4"/>
        <v>196.28571428571485</v>
      </c>
      <c r="M40" s="143">
        <v>196.28571428571399</v>
      </c>
      <c r="N40" s="143">
        <f t="shared" si="6"/>
        <v>8.5265128291212022E-13</v>
      </c>
      <c r="O40" s="143">
        <v>0</v>
      </c>
      <c r="P40" s="143">
        <v>0</v>
      </c>
      <c r="Q40" s="143">
        <v>0</v>
      </c>
      <c r="R40" s="143">
        <f t="shared" si="10"/>
        <v>0</v>
      </c>
      <c r="S40" s="143">
        <f t="shared" si="11"/>
        <v>0</v>
      </c>
      <c r="T40" s="143">
        <f t="shared" si="12"/>
        <v>0</v>
      </c>
      <c r="U40" s="143">
        <v>0</v>
      </c>
      <c r="V40" s="143">
        <v>0</v>
      </c>
    </row>
    <row r="41" spans="1:22" x14ac:dyDescent="0.2">
      <c r="A41" s="81"/>
      <c r="B41" s="79" t="s">
        <v>195</v>
      </c>
      <c r="C41" s="90">
        <v>1151</v>
      </c>
      <c r="D41" s="79">
        <v>2011</v>
      </c>
      <c r="E41" s="79">
        <v>8</v>
      </c>
      <c r="F41" s="80">
        <v>7</v>
      </c>
      <c r="G41" s="80">
        <v>143.85714285714286</v>
      </c>
      <c r="H41" s="80">
        <v>431.57142857142844</v>
      </c>
      <c r="I41" s="80">
        <v>143.85714285714286</v>
      </c>
      <c r="J41" s="80">
        <v>287.71428571428555</v>
      </c>
      <c r="K41" s="80">
        <v>143.85714285714286</v>
      </c>
      <c r="L41" s="80">
        <f t="shared" si="4"/>
        <v>143.85714285714269</v>
      </c>
      <c r="M41" s="143">
        <v>143.85714285714286</v>
      </c>
      <c r="N41" s="143">
        <f t="shared" si="6"/>
        <v>0</v>
      </c>
      <c r="O41" s="143">
        <v>0</v>
      </c>
      <c r="P41" s="143">
        <v>0</v>
      </c>
      <c r="Q41" s="143">
        <v>0</v>
      </c>
      <c r="R41" s="143">
        <f t="shared" si="10"/>
        <v>0</v>
      </c>
      <c r="S41" s="143">
        <f t="shared" si="11"/>
        <v>0</v>
      </c>
      <c r="T41" s="143">
        <f t="shared" si="12"/>
        <v>0</v>
      </c>
      <c r="U41" s="143">
        <v>0</v>
      </c>
      <c r="V41" s="143">
        <v>0</v>
      </c>
    </row>
    <row r="42" spans="1:22" x14ac:dyDescent="0.2">
      <c r="A42" s="81"/>
      <c r="B42" s="79" t="s">
        <v>194</v>
      </c>
      <c r="C42" s="90">
        <v>1955</v>
      </c>
      <c r="D42" s="79">
        <v>2012</v>
      </c>
      <c r="E42" s="79">
        <v>8</v>
      </c>
      <c r="F42" s="80">
        <v>7</v>
      </c>
      <c r="G42" s="80">
        <v>279.28571428571428</v>
      </c>
      <c r="H42" s="80">
        <v>1117.1428571428573</v>
      </c>
      <c r="I42" s="80">
        <v>279.28571428571428</v>
      </c>
      <c r="J42" s="80">
        <v>837.85714285714312</v>
      </c>
      <c r="K42" s="80">
        <v>279.28571428571428</v>
      </c>
      <c r="L42" s="80">
        <f t="shared" si="4"/>
        <v>558.5714285714289</v>
      </c>
      <c r="M42" s="143">
        <v>279.28571428571428</v>
      </c>
      <c r="N42" s="143">
        <f t="shared" si="6"/>
        <v>279.28571428571462</v>
      </c>
      <c r="O42" s="143">
        <f>N42</f>
        <v>279.28571428571462</v>
      </c>
      <c r="P42" s="143">
        <f>N42-O42</f>
        <v>0</v>
      </c>
      <c r="Q42" s="143">
        <v>0</v>
      </c>
      <c r="R42" s="143">
        <f t="shared" si="10"/>
        <v>0</v>
      </c>
      <c r="S42" s="143">
        <f t="shared" si="11"/>
        <v>0</v>
      </c>
      <c r="T42" s="143">
        <f t="shared" si="12"/>
        <v>0</v>
      </c>
      <c r="U42" s="143">
        <v>0</v>
      </c>
      <c r="V42" s="143">
        <v>0</v>
      </c>
    </row>
    <row r="43" spans="1:22" x14ac:dyDescent="0.2">
      <c r="A43" s="81"/>
      <c r="B43" s="79" t="s">
        <v>162</v>
      </c>
      <c r="C43" s="90">
        <v>2173</v>
      </c>
      <c r="D43" s="79">
        <v>2016</v>
      </c>
      <c r="E43" s="79">
        <v>8</v>
      </c>
      <c r="F43" s="80">
        <v>8</v>
      </c>
      <c r="G43" s="80"/>
      <c r="H43" s="80">
        <v>2173</v>
      </c>
      <c r="I43" s="80">
        <v>271.625</v>
      </c>
      <c r="J43" s="80">
        <v>1901.375</v>
      </c>
      <c r="K43" s="80">
        <v>271.625</v>
      </c>
      <c r="L43" s="80">
        <f t="shared" ref="L43" si="13">J43-K43</f>
        <v>1629.75</v>
      </c>
      <c r="M43" s="143">
        <v>271.625</v>
      </c>
      <c r="N43" s="143">
        <f t="shared" ref="N43" si="14">L43-M43</f>
        <v>1358.125</v>
      </c>
      <c r="O43" s="143">
        <v>271.625</v>
      </c>
      <c r="P43" s="143">
        <f t="shared" ref="P43:P44" si="15">N43-O43</f>
        <v>1086.5</v>
      </c>
      <c r="Q43" s="143">
        <v>271.625</v>
      </c>
      <c r="R43" s="143">
        <f t="shared" ref="R43:R44" si="16">P43-Q43</f>
        <v>814.875</v>
      </c>
      <c r="S43" s="143">
        <v>271.625</v>
      </c>
      <c r="T43" s="143">
        <f t="shared" ref="T43" si="17">R43-S43</f>
        <v>543.25</v>
      </c>
      <c r="U43" s="143"/>
      <c r="V43" s="143"/>
    </row>
    <row r="44" spans="1:22" x14ac:dyDescent="0.2">
      <c r="A44" s="81"/>
      <c r="B44" s="79" t="s">
        <v>276</v>
      </c>
      <c r="C44" s="90">
        <v>2000</v>
      </c>
      <c r="D44" s="79">
        <v>2019</v>
      </c>
      <c r="E44" s="79">
        <v>8</v>
      </c>
      <c r="F44" s="80"/>
      <c r="G44" s="80"/>
      <c r="H44" s="80"/>
      <c r="I44" s="80"/>
      <c r="J44" s="80"/>
      <c r="K44" s="80"/>
      <c r="L44" s="80"/>
      <c r="M44" s="143"/>
      <c r="N44" s="143">
        <v>2000</v>
      </c>
      <c r="O44" s="143">
        <f>C44/E44</f>
        <v>250</v>
      </c>
      <c r="P44" s="143">
        <f t="shared" si="15"/>
        <v>1750</v>
      </c>
      <c r="Q44" s="143">
        <f t="shared" ref="Q44" si="18">O44</f>
        <v>250</v>
      </c>
      <c r="R44" s="143">
        <f t="shared" si="16"/>
        <v>1500</v>
      </c>
      <c r="S44" s="143">
        <f t="shared" ref="S44" si="19">Q44</f>
        <v>250</v>
      </c>
      <c r="T44" s="143">
        <f>R44-S44</f>
        <v>1250</v>
      </c>
      <c r="U44" s="143"/>
      <c r="V44" s="143"/>
    </row>
    <row r="45" spans="1:22" s="94" customFormat="1" ht="11.25" x14ac:dyDescent="0.2">
      <c r="A45" s="81"/>
      <c r="B45" s="79" t="s">
        <v>277</v>
      </c>
      <c r="C45" s="90">
        <v>2000</v>
      </c>
      <c r="D45" s="79">
        <v>2019</v>
      </c>
      <c r="E45" s="79">
        <v>8</v>
      </c>
      <c r="F45" s="80"/>
      <c r="G45" s="80"/>
      <c r="H45" s="80"/>
      <c r="I45" s="80"/>
      <c r="J45" s="80"/>
      <c r="K45" s="80"/>
      <c r="L45" s="80"/>
      <c r="M45" s="143"/>
      <c r="N45" s="143">
        <v>2000</v>
      </c>
      <c r="O45" s="143">
        <f>C45/E45</f>
        <v>250</v>
      </c>
      <c r="P45" s="143">
        <f t="shared" ref="P45" si="20">N45-O45</f>
        <v>1750</v>
      </c>
      <c r="Q45" s="143">
        <f t="shared" ref="Q45" si="21">O45</f>
        <v>250</v>
      </c>
      <c r="R45" s="143">
        <f t="shared" ref="R45" si="22">P45-Q45</f>
        <v>1500</v>
      </c>
      <c r="S45" s="143">
        <f t="shared" ref="S45" si="23">Q45</f>
        <v>250</v>
      </c>
      <c r="T45" s="143">
        <f>R45-S45</f>
        <v>1250</v>
      </c>
      <c r="U45" s="143"/>
      <c r="V45" s="143"/>
    </row>
    <row r="46" spans="1:22" s="94" customFormat="1" ht="11.25" x14ac:dyDescent="0.2">
      <c r="A46" s="81"/>
      <c r="B46" s="79" t="s">
        <v>270</v>
      </c>
      <c r="C46" s="90">
        <v>6000</v>
      </c>
      <c r="D46" s="79">
        <v>2020</v>
      </c>
      <c r="E46" s="79">
        <v>8</v>
      </c>
      <c r="F46" s="80"/>
      <c r="G46" s="80"/>
      <c r="H46" s="80"/>
      <c r="I46" s="80"/>
      <c r="J46" s="80"/>
      <c r="K46" s="80"/>
      <c r="L46" s="80"/>
      <c r="M46" s="143"/>
      <c r="N46" s="143"/>
      <c r="O46" s="143"/>
      <c r="P46" s="143">
        <v>6000</v>
      </c>
      <c r="Q46" s="143">
        <f>C46/E46</f>
        <v>750</v>
      </c>
      <c r="R46" s="143">
        <f>P46-Q46</f>
        <v>5250</v>
      </c>
      <c r="S46" s="143">
        <f>Q46</f>
        <v>750</v>
      </c>
      <c r="T46" s="143">
        <f>R46-S46</f>
        <v>4500</v>
      </c>
      <c r="U46" s="143"/>
      <c r="V46" s="143"/>
    </row>
    <row r="47" spans="1:22" s="94" customFormat="1" ht="11.25" x14ac:dyDescent="0.2">
      <c r="A47" s="81"/>
      <c r="B47" s="79" t="s">
        <v>271</v>
      </c>
      <c r="C47" s="90">
        <v>3250</v>
      </c>
      <c r="D47" s="79">
        <v>2021</v>
      </c>
      <c r="E47" s="79">
        <v>8</v>
      </c>
      <c r="F47" s="80"/>
      <c r="G47" s="80"/>
      <c r="H47" s="80"/>
      <c r="I47" s="80"/>
      <c r="J47" s="80"/>
      <c r="K47" s="80"/>
      <c r="L47" s="80"/>
      <c r="M47" s="143"/>
      <c r="N47" s="143"/>
      <c r="O47" s="143"/>
      <c r="P47" s="143"/>
      <c r="Q47" s="143"/>
      <c r="R47" s="143">
        <v>3250</v>
      </c>
      <c r="S47" s="143">
        <f>R47/E47</f>
        <v>406.25</v>
      </c>
      <c r="T47" s="143">
        <f>R47-S47</f>
        <v>2843.75</v>
      </c>
      <c r="U47" s="143"/>
      <c r="V47" s="143"/>
    </row>
    <row r="48" spans="1:22" s="94" customFormat="1" ht="11.25" x14ac:dyDescent="0.2">
      <c r="A48" s="81"/>
      <c r="B48" s="79" t="s">
        <v>272</v>
      </c>
      <c r="C48" s="90">
        <v>7000</v>
      </c>
      <c r="D48" s="79">
        <v>2022</v>
      </c>
      <c r="E48" s="79">
        <v>8</v>
      </c>
      <c r="F48" s="80"/>
      <c r="G48" s="80"/>
      <c r="H48" s="80"/>
      <c r="I48" s="80"/>
      <c r="J48" s="80"/>
      <c r="K48" s="80"/>
      <c r="L48" s="80"/>
      <c r="M48" s="143"/>
      <c r="N48" s="143"/>
      <c r="O48" s="143"/>
      <c r="P48" s="143"/>
      <c r="Q48" s="143"/>
      <c r="R48" s="143"/>
      <c r="S48" s="143"/>
      <c r="T48" s="143">
        <v>6500</v>
      </c>
      <c r="U48" s="143">
        <f>T48/E48</f>
        <v>812.5</v>
      </c>
      <c r="V48" s="143">
        <f>T48-U48</f>
        <v>5687.5</v>
      </c>
    </row>
    <row r="49" spans="1:22" s="94" customFormat="1" ht="11.25" x14ac:dyDescent="0.2">
      <c r="A49" s="81"/>
      <c r="B49" s="79"/>
      <c r="C49" s="90"/>
      <c r="D49" s="79"/>
      <c r="E49" s="79"/>
      <c r="F49" s="80"/>
      <c r="G49" s="80"/>
      <c r="H49" s="80"/>
      <c r="I49" s="80"/>
      <c r="J49" s="80"/>
      <c r="K49" s="80"/>
      <c r="L49" s="80"/>
      <c r="M49" s="143"/>
      <c r="N49" s="143"/>
      <c r="O49" s="143"/>
      <c r="P49" s="143"/>
      <c r="Q49" s="143"/>
      <c r="R49" s="143"/>
      <c r="S49" s="143"/>
      <c r="T49" s="143"/>
      <c r="U49" s="143"/>
      <c r="V49" s="143"/>
    </row>
    <row r="50" spans="1:22" s="94" customFormat="1" ht="11.25" x14ac:dyDescent="0.2">
      <c r="A50" s="81"/>
      <c r="B50" s="79"/>
      <c r="C50" s="90"/>
      <c r="D50" s="79"/>
      <c r="E50" s="79"/>
      <c r="F50" s="80"/>
      <c r="G50" s="80"/>
      <c r="H50" s="80"/>
      <c r="I50" s="80"/>
      <c r="J50" s="80"/>
      <c r="K50" s="80"/>
      <c r="L50" s="80"/>
      <c r="M50" s="143"/>
      <c r="N50" s="143"/>
      <c r="O50" s="143"/>
      <c r="P50" s="143"/>
      <c r="Q50" s="143"/>
      <c r="R50" s="143"/>
      <c r="S50" s="143"/>
      <c r="T50" s="143"/>
      <c r="U50" s="143"/>
      <c r="V50" s="143"/>
    </row>
    <row r="51" spans="1:22" s="94" customFormat="1" ht="11.25" x14ac:dyDescent="0.2">
      <c r="A51" s="81"/>
      <c r="B51" s="79"/>
      <c r="C51" s="90"/>
      <c r="D51" s="79"/>
      <c r="E51" s="79"/>
      <c r="F51" s="80"/>
      <c r="G51" s="80"/>
      <c r="H51" s="80"/>
      <c r="I51" s="80"/>
      <c r="J51" s="80"/>
      <c r="K51" s="80"/>
      <c r="L51" s="80"/>
      <c r="M51" s="143"/>
      <c r="N51" s="143"/>
      <c r="O51" s="143"/>
      <c r="P51" s="143"/>
      <c r="Q51" s="143"/>
      <c r="R51" s="143"/>
      <c r="S51" s="143"/>
      <c r="T51" s="143"/>
      <c r="U51" s="143"/>
      <c r="V51" s="143"/>
    </row>
    <row r="52" spans="1:22" x14ac:dyDescent="0.2">
      <c r="A52" s="81"/>
      <c r="B52" s="91" t="s">
        <v>161</v>
      </c>
      <c r="C52" s="84">
        <f>SUM(C30:C43)</f>
        <v>48143</v>
      </c>
      <c r="D52" s="79"/>
      <c r="E52" s="79"/>
      <c r="F52" s="79"/>
      <c r="G52" s="84">
        <v>6390.6500000000015</v>
      </c>
      <c r="H52" s="84">
        <v>13997.685714285713</v>
      </c>
      <c r="I52" s="97">
        <f t="shared" ref="I52:R52" si="24">SUM(I30:I51)</f>
        <v>6403.0250000000015</v>
      </c>
      <c r="J52" s="97">
        <f t="shared" si="24"/>
        <v>7594.6607142857129</v>
      </c>
      <c r="K52" s="97">
        <f t="shared" si="24"/>
        <v>2978.6249999999991</v>
      </c>
      <c r="L52" s="97">
        <f t="shared" si="24"/>
        <v>4616.0357142857138</v>
      </c>
      <c r="M52" s="97">
        <f t="shared" si="24"/>
        <v>2978.6249999999991</v>
      </c>
      <c r="N52" s="97">
        <f t="shared" si="24"/>
        <v>5637.4107142857147</v>
      </c>
      <c r="O52" s="97">
        <f t="shared" si="24"/>
        <v>1050.9107142857147</v>
      </c>
      <c r="P52" s="97">
        <f t="shared" si="24"/>
        <v>10586.5</v>
      </c>
      <c r="Q52" s="97">
        <f t="shared" si="24"/>
        <v>1521.625</v>
      </c>
      <c r="R52" s="97">
        <f t="shared" si="24"/>
        <v>12314.875</v>
      </c>
      <c r="S52" s="97">
        <f>SUM(S30:S51)</f>
        <v>1927.875</v>
      </c>
      <c r="T52" s="97">
        <f>SUM(T30:T51)</f>
        <v>16887</v>
      </c>
      <c r="U52" s="97"/>
      <c r="V52" s="97"/>
    </row>
    <row r="53" spans="1:22" x14ac:dyDescent="0.2">
      <c r="A53" s="81"/>
      <c r="B53" s="79"/>
      <c r="C53" s="80"/>
      <c r="D53" s="79"/>
      <c r="E53" s="79"/>
      <c r="F53" s="79"/>
      <c r="G53" s="80"/>
      <c r="H53" s="79"/>
      <c r="I53" s="80"/>
      <c r="J53" s="79"/>
      <c r="K53" s="80"/>
      <c r="L53" s="79"/>
      <c r="M53" s="144"/>
      <c r="N53" s="144"/>
      <c r="O53" s="144"/>
      <c r="P53" s="144"/>
      <c r="Q53" s="144"/>
      <c r="R53" s="144"/>
      <c r="S53" s="144"/>
      <c r="T53" s="144"/>
      <c r="U53" s="144"/>
      <c r="V53" s="144"/>
    </row>
    <row r="54" spans="1:22" x14ac:dyDescent="0.2">
      <c r="A54" s="81"/>
      <c r="B54" s="79"/>
      <c r="C54" s="80"/>
      <c r="D54" s="79"/>
      <c r="E54" s="79"/>
      <c r="F54" s="79"/>
      <c r="G54" s="80"/>
      <c r="H54" s="79"/>
      <c r="I54" s="80"/>
      <c r="J54" s="79"/>
      <c r="K54" s="80"/>
      <c r="L54" s="79"/>
      <c r="M54" s="144"/>
      <c r="N54" s="144"/>
      <c r="O54" s="144"/>
      <c r="P54" s="144"/>
      <c r="Q54" s="144"/>
      <c r="R54" s="144"/>
      <c r="S54" s="144"/>
      <c r="T54" s="144"/>
      <c r="U54" s="144"/>
      <c r="V54" s="144"/>
    </row>
    <row r="55" spans="1:22" x14ac:dyDescent="0.2">
      <c r="A55" s="81"/>
      <c r="B55" s="92" t="s">
        <v>144</v>
      </c>
      <c r="C55" s="80"/>
      <c r="D55" s="79"/>
      <c r="E55" s="79"/>
      <c r="F55" s="80"/>
      <c r="G55" s="80"/>
      <c r="H55" s="80"/>
      <c r="I55" s="80"/>
      <c r="J55" s="80"/>
      <c r="K55" s="80"/>
      <c r="L55" s="80"/>
      <c r="M55" s="143"/>
      <c r="N55" s="143"/>
      <c r="O55" s="143"/>
      <c r="P55" s="143"/>
      <c r="Q55" s="143"/>
      <c r="R55" s="143"/>
      <c r="S55" s="143"/>
      <c r="T55" s="143"/>
      <c r="U55" s="143"/>
      <c r="V55" s="143"/>
    </row>
    <row r="56" spans="1:22" x14ac:dyDescent="0.2">
      <c r="A56" s="81"/>
      <c r="B56" s="79" t="s">
        <v>157</v>
      </c>
      <c r="C56" s="80">
        <v>6778</v>
      </c>
      <c r="D56" s="79">
        <v>2008</v>
      </c>
      <c r="E56" s="79">
        <v>10</v>
      </c>
      <c r="F56" s="80">
        <v>6</v>
      </c>
      <c r="G56" s="80"/>
      <c r="H56" s="82">
        <v>-0.40666666666629681</v>
      </c>
      <c r="I56" s="80">
        <f>H56</f>
        <v>-0.40666666666629681</v>
      </c>
      <c r="J56" s="80">
        <f>H56-I56</f>
        <v>0</v>
      </c>
      <c r="K56" s="80">
        <v>0</v>
      </c>
      <c r="L56" s="80">
        <v>0</v>
      </c>
      <c r="M56" s="143">
        <v>0</v>
      </c>
      <c r="N56" s="143">
        <v>0</v>
      </c>
      <c r="O56" s="143">
        <v>0</v>
      </c>
      <c r="P56" s="143">
        <v>0</v>
      </c>
      <c r="Q56" s="143">
        <v>0</v>
      </c>
      <c r="R56" s="143">
        <v>0</v>
      </c>
      <c r="S56" s="143">
        <v>0</v>
      </c>
      <c r="T56" s="143">
        <v>0</v>
      </c>
      <c r="U56" s="143"/>
      <c r="V56" s="143"/>
    </row>
    <row r="57" spans="1:22" x14ac:dyDescent="0.2">
      <c r="A57" s="81"/>
      <c r="B57" s="79" t="s">
        <v>193</v>
      </c>
      <c r="C57" s="80">
        <v>3653</v>
      </c>
      <c r="D57" s="79">
        <v>2009</v>
      </c>
      <c r="E57" s="79">
        <v>10</v>
      </c>
      <c r="F57" s="80">
        <v>7</v>
      </c>
      <c r="G57" s="80"/>
      <c r="H57" s="82">
        <v>-0.4285714285715585</v>
      </c>
      <c r="I57" s="80">
        <f>H57</f>
        <v>-0.4285714285715585</v>
      </c>
      <c r="J57" s="80">
        <f>H57-I57</f>
        <v>0</v>
      </c>
      <c r="K57" s="80">
        <v>0</v>
      </c>
      <c r="L57" s="80">
        <v>0</v>
      </c>
      <c r="M57" s="143">
        <f t="shared" ref="M57" si="25">K57-L57</f>
        <v>0</v>
      </c>
      <c r="N57" s="143">
        <f>M57-L57</f>
        <v>0</v>
      </c>
      <c r="O57" s="143">
        <f t="shared" ref="O57:T57" si="26">N57-M57</f>
        <v>0</v>
      </c>
      <c r="P57" s="143">
        <f t="shared" si="26"/>
        <v>0</v>
      </c>
      <c r="Q57" s="143">
        <v>0</v>
      </c>
      <c r="R57" s="143">
        <f t="shared" si="26"/>
        <v>0</v>
      </c>
      <c r="S57" s="143">
        <f t="shared" si="26"/>
        <v>0</v>
      </c>
      <c r="T57" s="143">
        <f t="shared" si="26"/>
        <v>0</v>
      </c>
      <c r="U57" s="143"/>
      <c r="V57" s="143"/>
    </row>
    <row r="58" spans="1:22" ht="13.5" customHeight="1" x14ac:dyDescent="0.2">
      <c r="A58" s="81"/>
      <c r="B58" s="79" t="s">
        <v>155</v>
      </c>
      <c r="C58" s="90">
        <v>1436</v>
      </c>
      <c r="D58" s="79">
        <v>2011</v>
      </c>
      <c r="E58" s="79">
        <v>10</v>
      </c>
      <c r="F58" s="80">
        <v>9</v>
      </c>
      <c r="G58" s="80">
        <v>143.6</v>
      </c>
      <c r="H58" s="80">
        <v>717.28888888888889</v>
      </c>
      <c r="I58" s="80">
        <f>$C58/$E58</f>
        <v>143.6</v>
      </c>
      <c r="J58" s="80">
        <f>H58-I58</f>
        <v>573.68888888888887</v>
      </c>
      <c r="K58" s="80">
        <f>$C58/$E58</f>
        <v>143.6</v>
      </c>
      <c r="L58" s="80">
        <f>J58-K58</f>
        <v>430.08888888888885</v>
      </c>
      <c r="M58" s="143">
        <f t="shared" ref="M58:M59" si="27">$C58/$E58</f>
        <v>143.6</v>
      </c>
      <c r="N58" s="143">
        <f t="shared" ref="N58:N59" si="28">L58-M58</f>
        <v>286.48888888888882</v>
      </c>
      <c r="O58" s="143">
        <f t="shared" ref="O58:O59" si="29">$C58/$E58</f>
        <v>143.6</v>
      </c>
      <c r="P58" s="143">
        <f t="shared" ref="P58:P59" si="30">N58-O58</f>
        <v>142.88888888888883</v>
      </c>
      <c r="Q58" s="143">
        <f>P58</f>
        <v>142.88888888888883</v>
      </c>
      <c r="R58" s="143">
        <f t="shared" ref="R58:R59" si="31">P58-Q58</f>
        <v>0</v>
      </c>
      <c r="S58" s="143">
        <f>R58</f>
        <v>0</v>
      </c>
      <c r="T58" s="143">
        <f t="shared" ref="T58:T59" si="32">R58-S58</f>
        <v>0</v>
      </c>
      <c r="U58" s="143"/>
      <c r="V58" s="143"/>
    </row>
    <row r="59" spans="1:22" ht="13.5" customHeight="1" x14ac:dyDescent="0.2">
      <c r="A59" s="81"/>
      <c r="B59" s="79" t="s">
        <v>260</v>
      </c>
      <c r="C59" s="90">
        <v>1353</v>
      </c>
      <c r="D59" s="79">
        <v>2015</v>
      </c>
      <c r="E59" s="79">
        <v>10</v>
      </c>
      <c r="F59" s="80">
        <v>10</v>
      </c>
      <c r="G59" s="80">
        <v>135.30000000000001</v>
      </c>
      <c r="H59" s="80">
        <v>1217.7</v>
      </c>
      <c r="I59" s="80">
        <f>$C59/$E59</f>
        <v>135.30000000000001</v>
      </c>
      <c r="J59" s="80">
        <f>H59-I59</f>
        <v>1082.4000000000001</v>
      </c>
      <c r="K59" s="80">
        <f t="shared" ref="K59" si="33">$C59/$E59</f>
        <v>135.30000000000001</v>
      </c>
      <c r="L59" s="80">
        <f t="shared" ref="L59" si="34">J59-K59</f>
        <v>947.10000000000014</v>
      </c>
      <c r="M59" s="143">
        <f t="shared" si="27"/>
        <v>135.30000000000001</v>
      </c>
      <c r="N59" s="143">
        <f t="shared" si="28"/>
        <v>811.80000000000018</v>
      </c>
      <c r="O59" s="143">
        <f t="shared" si="29"/>
        <v>135.30000000000001</v>
      </c>
      <c r="P59" s="143">
        <f t="shared" si="30"/>
        <v>676.50000000000023</v>
      </c>
      <c r="Q59" s="143">
        <f t="shared" ref="Q59" si="35">$C59/$E59</f>
        <v>135.30000000000001</v>
      </c>
      <c r="R59" s="143">
        <f t="shared" si="31"/>
        <v>541.20000000000027</v>
      </c>
      <c r="S59" s="143">
        <f t="shared" ref="S59" si="36">$C59/$E59</f>
        <v>135.30000000000001</v>
      </c>
      <c r="T59" s="143">
        <f t="shared" si="32"/>
        <v>405.90000000000026</v>
      </c>
      <c r="U59" s="143"/>
      <c r="V59" s="143"/>
    </row>
    <row r="60" spans="1:22" x14ac:dyDescent="0.2">
      <c r="A60" s="81"/>
      <c r="B60" s="79"/>
      <c r="C60" s="90"/>
      <c r="D60" s="79"/>
      <c r="E60" s="79"/>
      <c r="F60" s="80"/>
      <c r="G60" s="80"/>
      <c r="H60" s="80"/>
      <c r="I60" s="80"/>
      <c r="J60" s="80"/>
      <c r="K60" s="80"/>
      <c r="L60" s="80"/>
      <c r="M60" s="143"/>
      <c r="N60" s="143"/>
      <c r="O60" s="143"/>
      <c r="P60" s="143"/>
      <c r="Q60" s="143"/>
      <c r="R60" s="143"/>
      <c r="S60" s="143"/>
      <c r="T60" s="143"/>
      <c r="U60" s="143"/>
      <c r="V60" s="143"/>
    </row>
    <row r="61" spans="1:22" x14ac:dyDescent="0.2">
      <c r="A61" s="81"/>
      <c r="B61" s="91" t="s">
        <v>154</v>
      </c>
      <c r="C61" s="84">
        <f>SUM(C56:C58)</f>
        <v>11867</v>
      </c>
      <c r="D61" s="79"/>
      <c r="E61" s="79"/>
      <c r="F61" s="79"/>
      <c r="G61" s="84">
        <v>278.89999999999998</v>
      </c>
      <c r="H61" s="84">
        <v>1934.1536507936512</v>
      </c>
      <c r="I61" s="84">
        <f t="shared" ref="I61:R61" si="37">SUM(I56:I60)</f>
        <v>278.06476190476212</v>
      </c>
      <c r="J61" s="84">
        <f t="shared" si="37"/>
        <v>1656.088888888889</v>
      </c>
      <c r="K61" s="84">
        <f t="shared" si="37"/>
        <v>278.89999999999998</v>
      </c>
      <c r="L61" s="84">
        <f t="shared" si="37"/>
        <v>1377.1888888888889</v>
      </c>
      <c r="M61" s="97">
        <f t="shared" si="37"/>
        <v>278.89999999999998</v>
      </c>
      <c r="N61" s="97">
        <f t="shared" si="37"/>
        <v>1098.288888888889</v>
      </c>
      <c r="O61" s="97">
        <f t="shared" si="37"/>
        <v>278.89999999999998</v>
      </c>
      <c r="P61" s="97">
        <f t="shared" si="37"/>
        <v>819.38888888888903</v>
      </c>
      <c r="Q61" s="97">
        <f>SUM(Q56:Q60)</f>
        <v>278.18888888888887</v>
      </c>
      <c r="R61" s="97">
        <f t="shared" si="37"/>
        <v>541.20000000000027</v>
      </c>
      <c r="S61" s="97">
        <f>SUM(S56:S60)</f>
        <v>135.30000000000001</v>
      </c>
      <c r="T61" s="97">
        <f>SUM(T56:T60)</f>
        <v>405.90000000000026</v>
      </c>
      <c r="U61" s="97"/>
      <c r="V61" s="97"/>
    </row>
    <row r="62" spans="1:22" x14ac:dyDescent="0.2">
      <c r="A62" s="81"/>
      <c r="B62" s="79"/>
      <c r="C62" s="90"/>
      <c r="D62" s="79"/>
      <c r="E62" s="79"/>
      <c r="F62" s="80"/>
      <c r="G62" s="80"/>
      <c r="H62" s="80"/>
      <c r="I62" s="80"/>
      <c r="J62" s="80"/>
      <c r="K62" s="80"/>
      <c r="L62" s="80"/>
      <c r="M62" s="143"/>
      <c r="N62" s="143"/>
      <c r="O62" s="143"/>
      <c r="P62" s="143"/>
      <c r="Q62" s="143"/>
      <c r="R62" s="143"/>
      <c r="S62" s="143"/>
      <c r="T62" s="143"/>
      <c r="U62" s="143"/>
      <c r="V62" s="143"/>
    </row>
    <row r="63" spans="1:22" x14ac:dyDescent="0.2">
      <c r="A63" s="81"/>
      <c r="B63" s="79"/>
      <c r="C63" s="90"/>
      <c r="D63" s="79"/>
      <c r="E63" s="79"/>
      <c r="F63" s="80"/>
      <c r="G63" s="80"/>
      <c r="H63" s="80"/>
      <c r="I63" s="80"/>
      <c r="J63" s="80"/>
      <c r="K63" s="80"/>
      <c r="L63" s="80"/>
      <c r="M63" s="143"/>
      <c r="N63" s="143"/>
      <c r="O63" s="143"/>
      <c r="P63" s="143"/>
      <c r="Q63" s="143"/>
      <c r="R63" s="143"/>
      <c r="S63" s="143"/>
      <c r="T63" s="143"/>
      <c r="U63" s="143"/>
      <c r="V63" s="143"/>
    </row>
    <row r="64" spans="1:22" s="86" customFormat="1" x14ac:dyDescent="0.2">
      <c r="A64" s="81"/>
      <c r="B64" s="92" t="s">
        <v>142</v>
      </c>
      <c r="C64" s="80"/>
      <c r="D64" s="79"/>
      <c r="E64" s="79"/>
      <c r="F64" s="80"/>
      <c r="G64" s="80"/>
      <c r="H64" s="80"/>
      <c r="I64" s="80"/>
      <c r="J64" s="80"/>
      <c r="K64" s="80"/>
      <c r="L64" s="80"/>
      <c r="M64" s="143"/>
      <c r="N64" s="143"/>
      <c r="O64" s="143"/>
      <c r="P64" s="143"/>
      <c r="Q64" s="143"/>
      <c r="R64" s="143"/>
      <c r="S64" s="143"/>
      <c r="T64" s="143"/>
      <c r="U64" s="143"/>
      <c r="V64" s="143"/>
    </row>
    <row r="65" spans="1:22" s="86" customFormat="1" x14ac:dyDescent="0.2">
      <c r="A65" s="81"/>
      <c r="B65" s="79" t="s">
        <v>192</v>
      </c>
      <c r="C65" s="80">
        <v>0</v>
      </c>
      <c r="D65" s="79">
        <v>2012</v>
      </c>
      <c r="E65" s="79">
        <v>4</v>
      </c>
      <c r="F65" s="80">
        <v>4</v>
      </c>
      <c r="G65" s="80">
        <v>279</v>
      </c>
      <c r="H65" s="82">
        <v>0</v>
      </c>
      <c r="I65" s="80">
        <v>0</v>
      </c>
      <c r="J65" s="80">
        <f t="shared" ref="J65" si="38">H65-I65</f>
        <v>0</v>
      </c>
      <c r="K65" s="80">
        <v>0</v>
      </c>
      <c r="L65" s="80">
        <f t="shared" ref="L65:L67" si="39">J65-K65</f>
        <v>0</v>
      </c>
      <c r="M65" s="143">
        <f t="shared" ref="M65" si="40">K65-L65</f>
        <v>0</v>
      </c>
      <c r="N65" s="143">
        <f t="shared" ref="N65:N70" si="41">M65-L65</f>
        <v>0</v>
      </c>
      <c r="O65" s="143">
        <v>0</v>
      </c>
      <c r="P65" s="143">
        <v>0</v>
      </c>
      <c r="Q65" s="143">
        <v>0</v>
      </c>
      <c r="R65" s="143">
        <v>0</v>
      </c>
      <c r="S65" s="143">
        <v>0</v>
      </c>
      <c r="T65" s="143">
        <v>0</v>
      </c>
      <c r="U65" s="143"/>
      <c r="V65" s="143"/>
    </row>
    <row r="66" spans="1:22" s="86" customFormat="1" x14ac:dyDescent="0.2">
      <c r="A66" s="81" t="s">
        <v>152</v>
      </c>
      <c r="B66" s="79" t="s">
        <v>151</v>
      </c>
      <c r="C66" s="80">
        <v>23634</v>
      </c>
      <c r="D66" s="79">
        <v>2014</v>
      </c>
      <c r="E66" s="79">
        <v>4</v>
      </c>
      <c r="F66" s="80">
        <v>4</v>
      </c>
      <c r="G66" s="80">
        <v>5908.5</v>
      </c>
      <c r="H66" s="80">
        <v>11817</v>
      </c>
      <c r="I66" s="80">
        <v>5908.5</v>
      </c>
      <c r="J66" s="80">
        <f>H66-I66</f>
        <v>5908.5</v>
      </c>
      <c r="K66" s="80">
        <f>J66</f>
        <v>5908.5</v>
      </c>
      <c r="L66" s="80">
        <f t="shared" si="39"/>
        <v>0</v>
      </c>
      <c r="M66" s="143">
        <f>L66</f>
        <v>0</v>
      </c>
      <c r="N66" s="143">
        <f t="shared" si="41"/>
        <v>0</v>
      </c>
      <c r="O66" s="143">
        <v>0</v>
      </c>
      <c r="P66" s="143">
        <v>0</v>
      </c>
      <c r="Q66" s="143">
        <v>0</v>
      </c>
      <c r="R66" s="143">
        <v>0</v>
      </c>
      <c r="S66" s="143">
        <v>0</v>
      </c>
      <c r="T66" s="143">
        <v>0</v>
      </c>
      <c r="U66" s="143"/>
      <c r="V66" s="143"/>
    </row>
    <row r="67" spans="1:22" s="86" customFormat="1" x14ac:dyDescent="0.2">
      <c r="A67" s="81" t="s">
        <v>152</v>
      </c>
      <c r="B67" s="79" t="s">
        <v>261</v>
      </c>
      <c r="C67" s="80">
        <v>1919</v>
      </c>
      <c r="D67" s="79">
        <v>2015</v>
      </c>
      <c r="E67" s="79">
        <v>4</v>
      </c>
      <c r="F67" s="80">
        <v>4</v>
      </c>
      <c r="G67" s="80">
        <v>479.75</v>
      </c>
      <c r="H67" s="80">
        <v>1439.25</v>
      </c>
      <c r="I67" s="80">
        <v>479.75</v>
      </c>
      <c r="J67" s="80">
        <f t="shared" ref="J67:J71" si="42">H67-I67</f>
        <v>959.5</v>
      </c>
      <c r="K67" s="80">
        <f t="shared" ref="K67:M71" si="43">$C67/$E67</f>
        <v>479.75</v>
      </c>
      <c r="L67" s="80">
        <f t="shared" si="39"/>
        <v>479.75</v>
      </c>
      <c r="M67" s="80">
        <f>L67</f>
        <v>479.75</v>
      </c>
      <c r="N67" s="143">
        <f t="shared" ref="N67" si="44">L67-M67</f>
        <v>0</v>
      </c>
      <c r="O67" s="143">
        <v>0</v>
      </c>
      <c r="P67" s="143">
        <v>0</v>
      </c>
      <c r="Q67" s="143">
        <v>0</v>
      </c>
      <c r="R67" s="143">
        <v>0</v>
      </c>
      <c r="S67" s="143">
        <v>0</v>
      </c>
      <c r="T67" s="143">
        <v>0</v>
      </c>
      <c r="U67" s="143"/>
      <c r="V67" s="143"/>
    </row>
    <row r="68" spans="1:22" s="86" customFormat="1" x14ac:dyDescent="0.2">
      <c r="A68" s="81" t="s">
        <v>152</v>
      </c>
      <c r="B68" s="79" t="s">
        <v>262</v>
      </c>
      <c r="C68" s="80">
        <v>3488</v>
      </c>
      <c r="D68" s="79">
        <v>2015</v>
      </c>
      <c r="E68" s="79">
        <v>4</v>
      </c>
      <c r="F68" s="80">
        <v>4</v>
      </c>
      <c r="G68" s="80">
        <v>872</v>
      </c>
      <c r="H68" s="80">
        <v>2616</v>
      </c>
      <c r="I68" s="80">
        <v>872</v>
      </c>
      <c r="J68" s="80">
        <f t="shared" si="42"/>
        <v>1744</v>
      </c>
      <c r="K68" s="80">
        <f t="shared" si="43"/>
        <v>872</v>
      </c>
      <c r="L68" s="80">
        <f t="shared" ref="L68:L71" si="45">J68-K68</f>
        <v>872</v>
      </c>
      <c r="M68" s="80">
        <f t="shared" ref="M68:M70" si="46">L68</f>
        <v>872</v>
      </c>
      <c r="N68" s="143">
        <f t="shared" si="41"/>
        <v>0</v>
      </c>
      <c r="O68" s="143">
        <v>0</v>
      </c>
      <c r="P68" s="143">
        <v>0</v>
      </c>
      <c r="Q68" s="143">
        <v>0</v>
      </c>
      <c r="R68" s="143">
        <v>0</v>
      </c>
      <c r="S68" s="143">
        <v>0</v>
      </c>
      <c r="T68" s="143">
        <v>0</v>
      </c>
      <c r="U68" s="143"/>
      <c r="V68" s="143"/>
    </row>
    <row r="69" spans="1:22" s="86" customFormat="1" x14ac:dyDescent="0.2">
      <c r="A69" s="81">
        <v>3</v>
      </c>
      <c r="B69" s="79" t="s">
        <v>259</v>
      </c>
      <c r="C69" s="80">
        <v>1477</v>
      </c>
      <c r="D69" s="79">
        <v>2015</v>
      </c>
      <c r="E69" s="79">
        <v>4</v>
      </c>
      <c r="F69" s="80">
        <v>4</v>
      </c>
      <c r="G69" s="80">
        <v>369.25</v>
      </c>
      <c r="H69" s="80">
        <v>1107.75</v>
      </c>
      <c r="I69" s="80">
        <v>369.25</v>
      </c>
      <c r="J69" s="80">
        <f t="shared" si="42"/>
        <v>738.5</v>
      </c>
      <c r="K69" s="80">
        <f t="shared" si="43"/>
        <v>369.25</v>
      </c>
      <c r="L69" s="80">
        <f t="shared" si="45"/>
        <v>369.25</v>
      </c>
      <c r="M69" s="80">
        <f t="shared" si="46"/>
        <v>369.25</v>
      </c>
      <c r="N69" s="143">
        <f t="shared" si="41"/>
        <v>0</v>
      </c>
      <c r="O69" s="143">
        <v>0</v>
      </c>
      <c r="P69" s="143">
        <v>0</v>
      </c>
      <c r="Q69" s="143">
        <v>0</v>
      </c>
      <c r="R69" s="143">
        <v>0</v>
      </c>
      <c r="S69" s="143">
        <v>0</v>
      </c>
      <c r="T69" s="143">
        <v>0</v>
      </c>
      <c r="U69" s="143"/>
      <c r="V69" s="143"/>
    </row>
    <row r="70" spans="1:22" s="86" customFormat="1" x14ac:dyDescent="0.2">
      <c r="A70" s="81"/>
      <c r="B70" s="79" t="s">
        <v>263</v>
      </c>
      <c r="C70" s="80">
        <v>2073</v>
      </c>
      <c r="D70" s="79">
        <v>2015</v>
      </c>
      <c r="E70" s="79">
        <v>4</v>
      </c>
      <c r="F70" s="80">
        <v>4</v>
      </c>
      <c r="G70" s="80">
        <v>518.25</v>
      </c>
      <c r="H70" s="80">
        <v>1554.75</v>
      </c>
      <c r="I70" s="80">
        <v>518.25</v>
      </c>
      <c r="J70" s="80">
        <f t="shared" si="42"/>
        <v>1036.5</v>
      </c>
      <c r="K70" s="80">
        <f t="shared" si="43"/>
        <v>518.25</v>
      </c>
      <c r="L70" s="80">
        <f t="shared" si="45"/>
        <v>518.25</v>
      </c>
      <c r="M70" s="80">
        <f t="shared" si="46"/>
        <v>518.25</v>
      </c>
      <c r="N70" s="143">
        <f t="shared" si="41"/>
        <v>0</v>
      </c>
      <c r="O70" s="143">
        <v>0</v>
      </c>
      <c r="P70" s="143">
        <v>0</v>
      </c>
      <c r="Q70" s="143">
        <v>0</v>
      </c>
      <c r="R70" s="143">
        <v>0</v>
      </c>
      <c r="S70" s="143">
        <v>0</v>
      </c>
      <c r="T70" s="143">
        <v>0</v>
      </c>
      <c r="U70" s="143"/>
      <c r="V70" s="143"/>
    </row>
    <row r="71" spans="1:22" s="86" customFormat="1" x14ac:dyDescent="0.2">
      <c r="A71" s="81"/>
      <c r="B71" s="79" t="s">
        <v>193</v>
      </c>
      <c r="C71" s="80">
        <v>4116</v>
      </c>
      <c r="D71" s="79">
        <v>2016</v>
      </c>
      <c r="E71" s="79">
        <v>4</v>
      </c>
      <c r="F71" s="80">
        <v>4</v>
      </c>
      <c r="G71" s="80"/>
      <c r="H71" s="80">
        <v>4116</v>
      </c>
      <c r="I71" s="80">
        <v>1029</v>
      </c>
      <c r="J71" s="80">
        <f t="shared" si="42"/>
        <v>3087</v>
      </c>
      <c r="K71" s="80">
        <f t="shared" si="43"/>
        <v>1029</v>
      </c>
      <c r="L71" s="80">
        <f t="shared" si="45"/>
        <v>2058</v>
      </c>
      <c r="M71" s="80">
        <f t="shared" si="43"/>
        <v>1029</v>
      </c>
      <c r="N71" s="143">
        <f t="shared" ref="N71" si="47">L71-M71</f>
        <v>1029</v>
      </c>
      <c r="O71" s="143">
        <f>N71</f>
        <v>1029</v>
      </c>
      <c r="P71" s="143">
        <f t="shared" ref="P71" si="48">N71-O71</f>
        <v>0</v>
      </c>
      <c r="Q71" s="143">
        <f>P71</f>
        <v>0</v>
      </c>
      <c r="R71" s="143">
        <f t="shared" ref="R71" si="49">Q71-P71</f>
        <v>0</v>
      </c>
      <c r="S71" s="143">
        <f>R71-YQ10</f>
        <v>0</v>
      </c>
      <c r="T71" s="143">
        <f t="shared" ref="T71" si="50">S71-R71</f>
        <v>0</v>
      </c>
      <c r="U71" s="143"/>
      <c r="V71" s="143"/>
    </row>
    <row r="72" spans="1:22" s="86" customFormat="1" ht="12" customHeight="1" x14ac:dyDescent="0.2">
      <c r="A72" s="81"/>
      <c r="B72" s="79" t="s">
        <v>193</v>
      </c>
      <c r="C72" s="80">
        <v>3944</v>
      </c>
      <c r="D72" s="79">
        <v>2018</v>
      </c>
      <c r="E72" s="79">
        <v>4</v>
      </c>
      <c r="F72" s="80">
        <v>4</v>
      </c>
      <c r="G72" s="80"/>
      <c r="H72" s="80"/>
      <c r="I72" s="80"/>
      <c r="J72" s="80"/>
      <c r="K72" s="152"/>
      <c r="L72" s="80">
        <v>3944</v>
      </c>
      <c r="M72" s="152">
        <f>L72/F72</f>
        <v>986</v>
      </c>
      <c r="N72" s="80">
        <f>L72-M72</f>
        <v>2958</v>
      </c>
      <c r="O72" s="80">
        <v>920.20500000000004</v>
      </c>
      <c r="P72" s="80">
        <f>N72-O72</f>
        <v>2037.7950000000001</v>
      </c>
      <c r="Q72" s="80">
        <v>920.20500000000004</v>
      </c>
      <c r="R72" s="80">
        <f t="shared" ref="R72" si="51">P72-Q72</f>
        <v>1117.5900000000001</v>
      </c>
      <c r="S72" s="80">
        <v>920.20500000000004</v>
      </c>
      <c r="T72" s="80">
        <f>R72-S72</f>
        <v>197.3850000000001</v>
      </c>
      <c r="U72" s="80">
        <v>0</v>
      </c>
      <c r="V72" s="80">
        <v>0</v>
      </c>
    </row>
    <row r="73" spans="1:22" s="86" customFormat="1" x14ac:dyDescent="0.2">
      <c r="A73" s="81"/>
      <c r="B73" s="79" t="s">
        <v>269</v>
      </c>
      <c r="C73" s="80">
        <v>10000</v>
      </c>
      <c r="D73" s="79">
        <v>2019</v>
      </c>
      <c r="E73" s="79">
        <v>4</v>
      </c>
      <c r="F73" s="80">
        <v>4</v>
      </c>
      <c r="G73" s="80"/>
      <c r="H73" s="80"/>
      <c r="I73" s="80"/>
      <c r="J73" s="80"/>
      <c r="L73" s="80"/>
      <c r="N73" s="80">
        <v>10000</v>
      </c>
      <c r="O73" s="80">
        <v>2500</v>
      </c>
      <c r="P73" s="143">
        <f>N73-O73</f>
        <v>7500</v>
      </c>
      <c r="Q73" s="143">
        <f>O73</f>
        <v>2500</v>
      </c>
      <c r="R73" s="143">
        <f t="shared" ref="R73:R74" si="52">P73-Q73</f>
        <v>5000</v>
      </c>
      <c r="S73" s="143">
        <f>Q73</f>
        <v>2500</v>
      </c>
      <c r="T73" s="143">
        <f>R73-S73</f>
        <v>2500</v>
      </c>
      <c r="U73" s="143">
        <v>2500</v>
      </c>
      <c r="V73" s="143">
        <f>T73-U73</f>
        <v>0</v>
      </c>
    </row>
    <row r="74" spans="1:22" s="86" customFormat="1" x14ac:dyDescent="0.2">
      <c r="A74" s="81"/>
      <c r="B74" s="79" t="s">
        <v>269</v>
      </c>
      <c r="C74" s="80">
        <v>10000</v>
      </c>
      <c r="D74" s="79">
        <v>2020</v>
      </c>
      <c r="E74" s="79">
        <v>4</v>
      </c>
      <c r="F74" s="80">
        <v>4</v>
      </c>
      <c r="G74" s="80"/>
      <c r="H74" s="80"/>
      <c r="I74" s="80"/>
      <c r="J74" s="80"/>
      <c r="L74" s="80"/>
      <c r="M74" s="80"/>
      <c r="N74" s="143"/>
      <c r="O74" s="143"/>
      <c r="P74" s="143">
        <v>10000</v>
      </c>
      <c r="Q74" s="143">
        <v>2500</v>
      </c>
      <c r="R74" s="143">
        <f t="shared" si="52"/>
        <v>7500</v>
      </c>
      <c r="S74" s="143">
        <f t="shared" ref="S74" si="53">Q74</f>
        <v>2500</v>
      </c>
      <c r="T74" s="143">
        <f t="shared" ref="T74:T75" si="54">R74-S74</f>
        <v>5000</v>
      </c>
      <c r="U74" s="143">
        <v>2500</v>
      </c>
      <c r="V74" s="143">
        <f>T74-U74</f>
        <v>2500</v>
      </c>
    </row>
    <row r="75" spans="1:22" s="86" customFormat="1" x14ac:dyDescent="0.2">
      <c r="A75" s="81"/>
      <c r="B75" s="79" t="s">
        <v>269</v>
      </c>
      <c r="C75" s="80">
        <v>10000</v>
      </c>
      <c r="D75" s="79">
        <v>2021</v>
      </c>
      <c r="E75" s="79">
        <v>4</v>
      </c>
      <c r="F75" s="80">
        <v>4</v>
      </c>
      <c r="G75" s="80"/>
      <c r="H75" s="80"/>
      <c r="I75" s="80"/>
      <c r="J75" s="80"/>
      <c r="L75" s="80"/>
      <c r="M75" s="80"/>
      <c r="N75" s="143"/>
      <c r="O75" s="143">
        <f t="shared" ref="O75:O76" si="55">M75</f>
        <v>0</v>
      </c>
      <c r="P75" s="143">
        <f t="shared" ref="P75:P76" si="56">N75-O75</f>
        <v>0</v>
      </c>
      <c r="Q75" s="143"/>
      <c r="R75" s="143">
        <v>10000</v>
      </c>
      <c r="S75" s="143">
        <v>2500</v>
      </c>
      <c r="T75" s="143">
        <f t="shared" si="54"/>
        <v>7500</v>
      </c>
      <c r="U75" s="143">
        <v>2500</v>
      </c>
      <c r="V75" s="143">
        <v>5000</v>
      </c>
    </row>
    <row r="76" spans="1:22" s="86" customFormat="1" x14ac:dyDescent="0.2">
      <c r="A76" s="81"/>
      <c r="B76" s="79" t="s">
        <v>269</v>
      </c>
      <c r="C76" s="80">
        <v>9500</v>
      </c>
      <c r="D76" s="79">
        <v>2022</v>
      </c>
      <c r="E76" s="79">
        <v>4</v>
      </c>
      <c r="F76" s="80">
        <v>4</v>
      </c>
      <c r="G76" s="80"/>
      <c r="H76" s="80"/>
      <c r="I76" s="80"/>
      <c r="J76" s="80"/>
      <c r="L76" s="80"/>
      <c r="M76" s="80"/>
      <c r="N76" s="143"/>
      <c r="O76" s="143">
        <f t="shared" si="55"/>
        <v>0</v>
      </c>
      <c r="P76" s="143">
        <f t="shared" si="56"/>
        <v>0</v>
      </c>
      <c r="Q76" s="143">
        <f t="shared" ref="Q76" si="57">O76</f>
        <v>0</v>
      </c>
      <c r="R76" s="143">
        <f t="shared" ref="R76" si="58">P76-Q76</f>
        <v>0</v>
      </c>
      <c r="S76" s="143"/>
      <c r="T76" s="143">
        <v>9500</v>
      </c>
      <c r="U76" s="143">
        <v>2375</v>
      </c>
      <c r="V76" s="143">
        <f>T76-U76</f>
        <v>7125</v>
      </c>
    </row>
    <row r="77" spans="1:22" s="86" customFormat="1" x14ac:dyDescent="0.2">
      <c r="A77" s="81"/>
      <c r="B77" s="79"/>
      <c r="C77" s="80"/>
      <c r="D77" s="79"/>
      <c r="E77" s="79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</row>
    <row r="78" spans="1:22" x14ac:dyDescent="0.2">
      <c r="A78" s="81"/>
      <c r="B78" s="91" t="s">
        <v>150</v>
      </c>
      <c r="C78" s="84">
        <f>SUM(C65:C77)</f>
        <v>80151</v>
      </c>
      <c r="D78" s="79"/>
      <c r="E78" s="79"/>
      <c r="F78" s="79"/>
      <c r="G78" s="84">
        <v>8426.75</v>
      </c>
      <c r="H78" s="84">
        <v>22650.75</v>
      </c>
      <c r="I78" s="84">
        <f t="shared" ref="I78:T78" si="59">SUM(I65:I77)</f>
        <v>9176.75</v>
      </c>
      <c r="J78" s="84">
        <f t="shared" si="59"/>
        <v>13474</v>
      </c>
      <c r="K78" s="84">
        <f t="shared" si="59"/>
        <v>9176.75</v>
      </c>
      <c r="L78" s="84">
        <f t="shared" si="59"/>
        <v>8241.25</v>
      </c>
      <c r="M78" s="84">
        <f t="shared" si="59"/>
        <v>4254.25</v>
      </c>
      <c r="N78" s="84">
        <f t="shared" si="59"/>
        <v>13987</v>
      </c>
      <c r="O78" s="84">
        <f t="shared" si="59"/>
        <v>4449.2049999999999</v>
      </c>
      <c r="P78" s="84">
        <f t="shared" si="59"/>
        <v>19537.794999999998</v>
      </c>
      <c r="Q78" s="84">
        <f t="shared" si="59"/>
        <v>5920.2049999999999</v>
      </c>
      <c r="R78" s="84">
        <f t="shared" si="59"/>
        <v>23617.59</v>
      </c>
      <c r="S78" s="84">
        <f t="shared" si="59"/>
        <v>8420.2049999999999</v>
      </c>
      <c r="T78" s="84">
        <f t="shared" si="59"/>
        <v>24697.385000000002</v>
      </c>
      <c r="U78" s="84"/>
      <c r="V78" s="84"/>
    </row>
    <row r="79" spans="1:22" x14ac:dyDescent="0.2">
      <c r="A79" s="81"/>
      <c r="B79" s="79"/>
      <c r="C79" s="80"/>
      <c r="D79" s="79"/>
      <c r="E79" s="79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</row>
    <row r="80" spans="1:22" x14ac:dyDescent="0.2">
      <c r="A80" s="81"/>
      <c r="B80" s="79"/>
      <c r="C80" s="80"/>
      <c r="D80" s="79"/>
      <c r="E80" s="79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</row>
    <row r="81" spans="1:22" s="86" customFormat="1" x14ac:dyDescent="0.2">
      <c r="A81" s="81"/>
      <c r="B81" s="92" t="s">
        <v>130</v>
      </c>
      <c r="C81" s="80"/>
      <c r="D81" s="79"/>
      <c r="E81" s="79"/>
      <c r="F81" s="80"/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</row>
    <row r="82" spans="1:22" s="86" customFormat="1" x14ac:dyDescent="0.2">
      <c r="A82" s="81"/>
      <c r="B82" s="79" t="s">
        <v>191</v>
      </c>
      <c r="C82" s="80">
        <v>3071</v>
      </c>
      <c r="D82" s="79">
        <v>2009</v>
      </c>
      <c r="E82" s="79">
        <v>10</v>
      </c>
      <c r="F82" s="80">
        <v>7</v>
      </c>
      <c r="G82" s="80">
        <v>307.10000000000002</v>
      </c>
      <c r="H82" s="80">
        <v>923.25428571428586</v>
      </c>
      <c r="I82" s="80">
        <v>307.10000000000002</v>
      </c>
      <c r="J82" s="80">
        <f>H82-I82</f>
        <v>616.15428571428583</v>
      </c>
      <c r="K82" s="80">
        <f t="shared" ref="K82:K84" si="60">$C82/$E82</f>
        <v>307.10000000000002</v>
      </c>
      <c r="L82" s="80">
        <f>J82-K82</f>
        <v>309.05428571428581</v>
      </c>
      <c r="M82" s="80">
        <f>L82</f>
        <v>309.05428571428581</v>
      </c>
      <c r="N82" s="80">
        <f t="shared" ref="N82:T82" si="61">L82-M82</f>
        <v>0</v>
      </c>
      <c r="O82" s="80">
        <f>N82</f>
        <v>0</v>
      </c>
      <c r="P82" s="80">
        <f t="shared" si="61"/>
        <v>0</v>
      </c>
      <c r="Q82" s="80">
        <v>0</v>
      </c>
      <c r="R82" s="80">
        <f t="shared" si="61"/>
        <v>0</v>
      </c>
      <c r="S82" s="80">
        <f t="shared" si="61"/>
        <v>0</v>
      </c>
      <c r="T82" s="80">
        <f t="shared" si="61"/>
        <v>0</v>
      </c>
      <c r="U82" s="80"/>
      <c r="V82" s="80"/>
    </row>
    <row r="83" spans="1:22" s="86" customFormat="1" x14ac:dyDescent="0.2">
      <c r="A83" s="81"/>
      <c r="B83" s="79" t="s">
        <v>190</v>
      </c>
      <c r="C83" s="80">
        <v>2618</v>
      </c>
      <c r="D83" s="79">
        <v>2009</v>
      </c>
      <c r="E83" s="79">
        <v>10</v>
      </c>
      <c r="F83" s="80">
        <v>7</v>
      </c>
      <c r="G83" s="80">
        <v>261.8</v>
      </c>
      <c r="H83" s="80">
        <v>785.05714285714271</v>
      </c>
      <c r="I83" s="80">
        <v>261.8</v>
      </c>
      <c r="J83" s="80">
        <f>H83-I83</f>
        <v>523.25714285714275</v>
      </c>
      <c r="K83" s="80">
        <f t="shared" ref="K83" si="62">$C83/$E83</f>
        <v>261.8</v>
      </c>
      <c r="L83" s="80">
        <f>J83-K83</f>
        <v>261.45714285714274</v>
      </c>
      <c r="M83" s="80">
        <f>L83</f>
        <v>261.45714285714274</v>
      </c>
      <c r="N83" s="80">
        <f t="shared" ref="N83" si="63">L83-M83</f>
        <v>0</v>
      </c>
      <c r="O83" s="80">
        <f>N83</f>
        <v>0</v>
      </c>
      <c r="P83" s="80">
        <v>0</v>
      </c>
      <c r="Q83" s="80">
        <v>0</v>
      </c>
      <c r="R83" s="80">
        <f t="shared" ref="R83:T83" si="64">P83-Q83</f>
        <v>0</v>
      </c>
      <c r="S83" s="80">
        <f t="shared" si="64"/>
        <v>0</v>
      </c>
      <c r="T83" s="80">
        <f t="shared" si="64"/>
        <v>0</v>
      </c>
      <c r="U83" s="80"/>
      <c r="V83" s="80"/>
    </row>
    <row r="84" spans="1:22" s="86" customFormat="1" x14ac:dyDescent="0.2">
      <c r="A84" s="81"/>
      <c r="B84" s="79" t="s">
        <v>190</v>
      </c>
      <c r="C84" s="80">
        <v>1095</v>
      </c>
      <c r="D84" s="79">
        <v>2009</v>
      </c>
      <c r="E84" s="79">
        <v>10</v>
      </c>
      <c r="F84" s="80">
        <v>7</v>
      </c>
      <c r="G84" s="80">
        <v>109.5</v>
      </c>
      <c r="H84" s="80">
        <v>328.78571428571433</v>
      </c>
      <c r="I84" s="80">
        <v>109.5</v>
      </c>
      <c r="J84" s="80">
        <f>H84-I84</f>
        <v>219.28571428571433</v>
      </c>
      <c r="K84" s="80">
        <f t="shared" si="60"/>
        <v>109.5</v>
      </c>
      <c r="L84" s="80">
        <f>J84-K84</f>
        <v>109.78571428571433</v>
      </c>
      <c r="M84" s="80">
        <f>L84</f>
        <v>109.78571428571433</v>
      </c>
      <c r="N84" s="80">
        <f t="shared" ref="N84:T84" si="65">L84-M84</f>
        <v>0</v>
      </c>
      <c r="O84" s="80">
        <v>0</v>
      </c>
      <c r="P84" s="80">
        <f t="shared" si="65"/>
        <v>0</v>
      </c>
      <c r="Q84" s="80">
        <f t="shared" si="65"/>
        <v>0</v>
      </c>
      <c r="R84" s="80">
        <f t="shared" si="65"/>
        <v>0</v>
      </c>
      <c r="S84" s="80">
        <f t="shared" si="65"/>
        <v>0</v>
      </c>
      <c r="T84" s="80">
        <f t="shared" si="65"/>
        <v>0</v>
      </c>
      <c r="U84" s="80"/>
      <c r="V84" s="80"/>
    </row>
    <row r="85" spans="1:22" s="86" customFormat="1" x14ac:dyDescent="0.2">
      <c r="A85" s="81"/>
      <c r="B85" s="79"/>
      <c r="C85" s="80"/>
      <c r="D85" s="79"/>
      <c r="E85" s="79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</row>
    <row r="86" spans="1:22" s="86" customFormat="1" x14ac:dyDescent="0.2">
      <c r="A86" s="81"/>
      <c r="B86" s="91" t="s">
        <v>148</v>
      </c>
      <c r="C86" s="84">
        <f>SUM(C82:C84)</f>
        <v>6784</v>
      </c>
      <c r="D86" s="79"/>
      <c r="E86" s="79"/>
      <c r="F86" s="79"/>
      <c r="G86" s="84">
        <v>678.40000000000009</v>
      </c>
      <c r="H86" s="84">
        <v>2037.0971428571429</v>
      </c>
      <c r="I86" s="84">
        <f t="shared" ref="I86:L86" si="66">SUM(I82:I85)</f>
        <v>678.40000000000009</v>
      </c>
      <c r="J86" s="84">
        <f t="shared" si="66"/>
        <v>1358.6971428571428</v>
      </c>
      <c r="K86" s="84">
        <f t="shared" si="66"/>
        <v>678.40000000000009</v>
      </c>
      <c r="L86" s="84">
        <f t="shared" si="66"/>
        <v>680.29714285714283</v>
      </c>
      <c r="M86" s="84">
        <f>SUM(M82:M85)</f>
        <v>680.29714285714283</v>
      </c>
      <c r="N86" s="84">
        <f t="shared" ref="N86:T86" si="67">SUM(N82:N85)</f>
        <v>0</v>
      </c>
      <c r="O86" s="84">
        <f t="shared" si="67"/>
        <v>0</v>
      </c>
      <c r="P86" s="84">
        <f t="shared" si="67"/>
        <v>0</v>
      </c>
      <c r="Q86" s="84">
        <f t="shared" si="67"/>
        <v>0</v>
      </c>
      <c r="R86" s="84">
        <f t="shared" si="67"/>
        <v>0</v>
      </c>
      <c r="S86" s="84">
        <f t="shared" si="67"/>
        <v>0</v>
      </c>
      <c r="T86" s="84">
        <f t="shared" si="67"/>
        <v>0</v>
      </c>
      <c r="U86" s="84"/>
      <c r="V86" s="84"/>
    </row>
    <row r="87" spans="1:22" s="86" customFormat="1" x14ac:dyDescent="0.2">
      <c r="A87" s="81"/>
      <c r="B87" s="79"/>
      <c r="C87" s="80"/>
      <c r="D87" s="79"/>
      <c r="E87" s="79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</row>
    <row r="88" spans="1:22" x14ac:dyDescent="0.2">
      <c r="A88" s="81"/>
      <c r="B88" s="79"/>
      <c r="C88" s="80"/>
      <c r="D88" s="79"/>
      <c r="E88" s="79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</row>
    <row r="89" spans="1:22" x14ac:dyDescent="0.2">
      <c r="A89" s="81"/>
      <c r="B89" s="87" t="s">
        <v>189</v>
      </c>
      <c r="C89" s="88">
        <f>C19+C52+C61+C78+C86+C25</f>
        <v>220310</v>
      </c>
      <c r="D89" s="89"/>
      <c r="E89" s="89"/>
      <c r="F89" s="88" t="s">
        <v>0</v>
      </c>
      <c r="G89" s="88">
        <v>18409.114285714288</v>
      </c>
      <c r="H89" s="88">
        <v>46586.303650793649</v>
      </c>
      <c r="I89" s="88">
        <f t="shared" ref="I89:T89" si="68">I19+I52+I61+I78+I86+I25</f>
        <v>19054.054047619051</v>
      </c>
      <c r="J89" s="88">
        <f t="shared" si="68"/>
        <v>27532.249603174601</v>
      </c>
      <c r="K89" s="88">
        <f t="shared" si="68"/>
        <v>13495.889285714286</v>
      </c>
      <c r="L89" s="88">
        <f t="shared" si="68"/>
        <v>17980.690317460318</v>
      </c>
      <c r="M89" s="88">
        <f t="shared" si="68"/>
        <v>8575.2864285714295</v>
      </c>
      <c r="N89" s="88">
        <f t="shared" si="68"/>
        <v>58905.403888888897</v>
      </c>
      <c r="O89" s="88">
        <f t="shared" si="68"/>
        <v>8528.8966666666674</v>
      </c>
      <c r="P89" s="88">
        <f t="shared" si="68"/>
        <v>66376.507222222222</v>
      </c>
      <c r="Q89" s="88">
        <f t="shared" si="68"/>
        <v>10469.899841269842</v>
      </c>
      <c r="R89" s="88">
        <f t="shared" si="68"/>
        <v>69156.60738095238</v>
      </c>
      <c r="S89" s="88">
        <f t="shared" si="68"/>
        <v>13233.260952380951</v>
      </c>
      <c r="T89" s="88">
        <f t="shared" si="68"/>
        <v>71923.346428571429</v>
      </c>
      <c r="U89" s="88"/>
      <c r="V89" s="88"/>
    </row>
    <row r="90" spans="1:22" x14ac:dyDescent="0.2">
      <c r="A90" s="81"/>
      <c r="B90" s="79"/>
      <c r="C90" s="96"/>
      <c r="D90" s="79"/>
      <c r="E90" s="79"/>
      <c r="F90" s="95"/>
      <c r="G90" s="95"/>
      <c r="H90" s="80"/>
      <c r="I90" s="95"/>
      <c r="J90" s="80"/>
      <c r="K90" s="95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</row>
    <row r="91" spans="1:22" x14ac:dyDescent="0.2">
      <c r="A91" s="81"/>
      <c r="B91" s="79"/>
      <c r="C91" s="96"/>
      <c r="D91" s="79"/>
      <c r="E91" s="79"/>
      <c r="F91" s="95"/>
      <c r="G91" s="95"/>
      <c r="H91" s="80"/>
      <c r="I91" s="95"/>
      <c r="J91" s="80"/>
      <c r="K91" s="95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</row>
    <row r="92" spans="1:22" x14ac:dyDescent="0.2">
      <c r="A92" s="81"/>
      <c r="B92" s="99" t="s">
        <v>188</v>
      </c>
      <c r="C92" s="96"/>
      <c r="D92" s="79"/>
      <c r="E92" s="79"/>
      <c r="F92" s="95"/>
      <c r="G92" s="95"/>
      <c r="H92" s="80"/>
      <c r="I92" s="95"/>
      <c r="J92" s="80"/>
      <c r="K92" s="95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</row>
    <row r="93" spans="1:22" x14ac:dyDescent="0.2">
      <c r="A93" s="81"/>
      <c r="B93" s="79"/>
      <c r="C93" s="96"/>
      <c r="D93" s="79"/>
      <c r="E93" s="79"/>
      <c r="F93" s="95"/>
      <c r="G93" s="95"/>
      <c r="H93" s="80"/>
      <c r="I93" s="95"/>
      <c r="J93" s="80"/>
      <c r="K93" s="95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</row>
    <row r="94" spans="1:22" x14ac:dyDescent="0.2">
      <c r="A94" s="81"/>
      <c r="B94" s="92" t="s">
        <v>187</v>
      </c>
      <c r="C94" s="96"/>
      <c r="D94" s="79"/>
      <c r="E94" s="79"/>
      <c r="F94" s="95"/>
      <c r="G94" s="95"/>
      <c r="H94" s="80"/>
      <c r="I94" s="95"/>
      <c r="J94" s="80"/>
      <c r="K94" s="95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</row>
    <row r="95" spans="1:22" x14ac:dyDescent="0.2">
      <c r="A95" s="81">
        <v>45</v>
      </c>
      <c r="B95" s="79" t="s">
        <v>185</v>
      </c>
      <c r="C95" s="80">
        <v>0</v>
      </c>
      <c r="D95" s="79">
        <v>2001</v>
      </c>
      <c r="E95" s="79">
        <v>15</v>
      </c>
      <c r="F95" s="80">
        <v>4</v>
      </c>
      <c r="G95" s="80">
        <v>486</v>
      </c>
      <c r="H95" s="82">
        <v>0</v>
      </c>
      <c r="I95" s="80">
        <v>0</v>
      </c>
      <c r="J95" s="80">
        <f t="shared" ref="J95:J103" si="69">H95-I95</f>
        <v>0</v>
      </c>
      <c r="K95" s="80">
        <v>0</v>
      </c>
      <c r="L95" s="80">
        <v>0</v>
      </c>
      <c r="M95" s="80">
        <v>0</v>
      </c>
      <c r="N95" s="80">
        <v>0</v>
      </c>
      <c r="O95" s="80">
        <v>0</v>
      </c>
      <c r="P95" s="80">
        <v>0</v>
      </c>
      <c r="Q95" s="80">
        <v>0</v>
      </c>
      <c r="R95" s="80">
        <v>0</v>
      </c>
      <c r="S95" s="80">
        <v>0</v>
      </c>
      <c r="T95" s="80">
        <v>0</v>
      </c>
      <c r="U95" s="80"/>
      <c r="V95" s="80"/>
    </row>
    <row r="96" spans="1:22" x14ac:dyDescent="0.2">
      <c r="A96" s="81">
        <v>13</v>
      </c>
      <c r="B96" s="79" t="s">
        <v>184</v>
      </c>
      <c r="C96" s="80">
        <v>0</v>
      </c>
      <c r="D96" s="79">
        <v>2001</v>
      </c>
      <c r="E96" s="79">
        <v>15</v>
      </c>
      <c r="F96" s="80">
        <v>4</v>
      </c>
      <c r="G96" s="80">
        <v>82.5</v>
      </c>
      <c r="H96" s="82">
        <v>0</v>
      </c>
      <c r="I96" s="80">
        <v>0</v>
      </c>
      <c r="J96" s="80">
        <f t="shared" si="69"/>
        <v>0</v>
      </c>
      <c r="K96" s="80">
        <v>0</v>
      </c>
      <c r="L96" s="80">
        <v>0</v>
      </c>
      <c r="M96" s="80">
        <v>0</v>
      </c>
      <c r="N96" s="80">
        <v>0</v>
      </c>
      <c r="O96" s="80">
        <v>0</v>
      </c>
      <c r="P96" s="80">
        <v>0</v>
      </c>
      <c r="Q96" s="80">
        <v>0</v>
      </c>
      <c r="R96" s="80">
        <v>0</v>
      </c>
      <c r="S96" s="80">
        <v>0</v>
      </c>
      <c r="T96" s="80">
        <v>0</v>
      </c>
      <c r="U96" s="80"/>
      <c r="V96" s="80"/>
    </row>
    <row r="97" spans="1:22" x14ac:dyDescent="0.2">
      <c r="A97" s="81">
        <v>6</v>
      </c>
      <c r="B97" s="79" t="s">
        <v>183</v>
      </c>
      <c r="C97" s="80">
        <v>0</v>
      </c>
      <c r="D97" s="79">
        <v>2001</v>
      </c>
      <c r="E97" s="79">
        <v>15</v>
      </c>
      <c r="F97" s="80">
        <v>4</v>
      </c>
      <c r="G97" s="80">
        <v>82.5</v>
      </c>
      <c r="H97" s="82">
        <v>0</v>
      </c>
      <c r="I97" s="80">
        <v>0</v>
      </c>
      <c r="J97" s="80">
        <f t="shared" si="69"/>
        <v>0</v>
      </c>
      <c r="K97" s="80">
        <v>0</v>
      </c>
      <c r="L97" s="80">
        <v>0</v>
      </c>
      <c r="M97" s="80">
        <v>0</v>
      </c>
      <c r="N97" s="80">
        <v>0</v>
      </c>
      <c r="O97" s="80">
        <v>0</v>
      </c>
      <c r="P97" s="80">
        <v>0</v>
      </c>
      <c r="Q97" s="80">
        <v>0</v>
      </c>
      <c r="R97" s="80">
        <v>0</v>
      </c>
      <c r="S97" s="80">
        <v>0</v>
      </c>
      <c r="T97" s="80">
        <v>0</v>
      </c>
      <c r="U97" s="80"/>
      <c r="V97" s="80"/>
    </row>
    <row r="98" spans="1:22" x14ac:dyDescent="0.2">
      <c r="A98" s="81">
        <v>2</v>
      </c>
      <c r="B98" s="79" t="s">
        <v>182</v>
      </c>
      <c r="C98" s="80">
        <v>0</v>
      </c>
      <c r="D98" s="79">
        <v>2001</v>
      </c>
      <c r="E98" s="79">
        <v>15</v>
      </c>
      <c r="F98" s="80">
        <v>4</v>
      </c>
      <c r="G98" s="80">
        <v>80</v>
      </c>
      <c r="H98" s="82">
        <v>0</v>
      </c>
      <c r="I98" s="80">
        <v>0</v>
      </c>
      <c r="J98" s="80">
        <f t="shared" si="69"/>
        <v>0</v>
      </c>
      <c r="K98" s="80">
        <v>0</v>
      </c>
      <c r="L98" s="80">
        <v>0</v>
      </c>
      <c r="M98" s="80">
        <v>0</v>
      </c>
      <c r="N98" s="80">
        <v>0</v>
      </c>
      <c r="O98" s="80">
        <v>0</v>
      </c>
      <c r="P98" s="80">
        <v>0</v>
      </c>
      <c r="Q98" s="80">
        <v>0</v>
      </c>
      <c r="R98" s="80">
        <v>0</v>
      </c>
      <c r="S98" s="80">
        <v>0</v>
      </c>
      <c r="T98" s="80">
        <v>0</v>
      </c>
      <c r="U98" s="80"/>
      <c r="V98" s="80"/>
    </row>
    <row r="99" spans="1:22" x14ac:dyDescent="0.2">
      <c r="A99" s="81">
        <v>7</v>
      </c>
      <c r="B99" s="79" t="s">
        <v>181</v>
      </c>
      <c r="C99" s="80">
        <v>3318</v>
      </c>
      <c r="D99" s="79">
        <v>2002</v>
      </c>
      <c r="E99" s="79">
        <v>15</v>
      </c>
      <c r="F99" s="80">
        <v>5</v>
      </c>
      <c r="G99" s="80">
        <v>221.4</v>
      </c>
      <c r="H99" s="80">
        <v>221.40000000000006</v>
      </c>
      <c r="I99" s="80">
        <v>221.4</v>
      </c>
      <c r="J99" s="80">
        <f t="shared" si="69"/>
        <v>0</v>
      </c>
      <c r="K99" s="80">
        <v>0</v>
      </c>
      <c r="L99" s="80">
        <v>0</v>
      </c>
      <c r="M99" s="80">
        <v>0</v>
      </c>
      <c r="N99" s="80">
        <v>0</v>
      </c>
      <c r="O99" s="80">
        <v>0</v>
      </c>
      <c r="P99" s="80">
        <v>0</v>
      </c>
      <c r="Q99" s="80">
        <v>0</v>
      </c>
      <c r="R99" s="80">
        <v>0</v>
      </c>
      <c r="S99" s="80">
        <v>0</v>
      </c>
      <c r="T99" s="80">
        <v>0</v>
      </c>
      <c r="U99" s="80"/>
      <c r="V99" s="80"/>
    </row>
    <row r="100" spans="1:22" x14ac:dyDescent="0.2">
      <c r="A100" s="81">
        <v>6</v>
      </c>
      <c r="B100" s="79" t="s">
        <v>180</v>
      </c>
      <c r="C100" s="80">
        <v>1254</v>
      </c>
      <c r="D100" s="79">
        <v>2002</v>
      </c>
      <c r="E100" s="79">
        <v>15</v>
      </c>
      <c r="F100" s="80">
        <v>5</v>
      </c>
      <c r="G100" s="80">
        <v>83.6</v>
      </c>
      <c r="H100" s="80">
        <v>83.6</v>
      </c>
      <c r="I100" s="80">
        <v>83.6</v>
      </c>
      <c r="J100" s="80">
        <f t="shared" si="69"/>
        <v>0</v>
      </c>
      <c r="K100" s="80">
        <v>0</v>
      </c>
      <c r="L100" s="80">
        <v>0</v>
      </c>
      <c r="M100" s="80">
        <v>0</v>
      </c>
      <c r="N100" s="80">
        <v>0</v>
      </c>
      <c r="O100" s="80">
        <v>0</v>
      </c>
      <c r="P100" s="80">
        <v>0</v>
      </c>
      <c r="Q100" s="80">
        <v>0</v>
      </c>
      <c r="R100" s="80">
        <v>0</v>
      </c>
      <c r="S100" s="80">
        <v>0</v>
      </c>
      <c r="T100" s="80">
        <v>0</v>
      </c>
      <c r="U100" s="80"/>
      <c r="V100" s="80"/>
    </row>
    <row r="101" spans="1:22" x14ac:dyDescent="0.2">
      <c r="A101" s="81">
        <v>7</v>
      </c>
      <c r="B101" s="79" t="s">
        <v>179</v>
      </c>
      <c r="C101" s="80">
        <v>1400</v>
      </c>
      <c r="D101" s="79">
        <v>2002</v>
      </c>
      <c r="E101" s="79">
        <v>15</v>
      </c>
      <c r="F101" s="80">
        <v>5</v>
      </c>
      <c r="G101" s="80">
        <v>93.6</v>
      </c>
      <c r="H101" s="80">
        <v>93.599999999999966</v>
      </c>
      <c r="I101" s="80">
        <v>93.6</v>
      </c>
      <c r="J101" s="80">
        <f t="shared" si="69"/>
        <v>0</v>
      </c>
      <c r="K101" s="80">
        <v>0</v>
      </c>
      <c r="L101" s="80">
        <v>0</v>
      </c>
      <c r="M101" s="80">
        <v>0</v>
      </c>
      <c r="N101" s="80">
        <v>0</v>
      </c>
      <c r="O101" s="80">
        <v>0</v>
      </c>
      <c r="P101" s="80">
        <v>0</v>
      </c>
      <c r="Q101" s="80">
        <v>0</v>
      </c>
      <c r="R101" s="80">
        <v>0</v>
      </c>
      <c r="S101" s="80">
        <v>0</v>
      </c>
      <c r="T101" s="80">
        <v>0</v>
      </c>
      <c r="U101" s="80"/>
      <c r="V101" s="80"/>
    </row>
    <row r="102" spans="1:22" x14ac:dyDescent="0.2">
      <c r="A102" s="81">
        <v>2</v>
      </c>
      <c r="B102" s="79" t="s">
        <v>178</v>
      </c>
      <c r="C102" s="80">
        <v>1096</v>
      </c>
      <c r="D102" s="79">
        <v>2002</v>
      </c>
      <c r="E102" s="79">
        <v>15</v>
      </c>
      <c r="F102" s="80">
        <v>5</v>
      </c>
      <c r="G102" s="80">
        <v>73.2</v>
      </c>
      <c r="H102" s="80">
        <v>73.200000000000031</v>
      </c>
      <c r="I102" s="80">
        <v>73.2</v>
      </c>
      <c r="J102" s="80">
        <f t="shared" si="69"/>
        <v>0</v>
      </c>
      <c r="K102" s="80">
        <v>0</v>
      </c>
      <c r="L102" s="80">
        <v>0</v>
      </c>
      <c r="M102" s="80">
        <v>0</v>
      </c>
      <c r="N102" s="80">
        <v>0</v>
      </c>
      <c r="O102" s="80">
        <v>0</v>
      </c>
      <c r="P102" s="80">
        <v>0</v>
      </c>
      <c r="Q102" s="80">
        <v>0</v>
      </c>
      <c r="R102" s="80">
        <v>0</v>
      </c>
      <c r="S102" s="80">
        <v>0</v>
      </c>
      <c r="T102" s="80">
        <v>0</v>
      </c>
      <c r="U102" s="80"/>
      <c r="V102" s="80"/>
    </row>
    <row r="103" spans="1:22" x14ac:dyDescent="0.2">
      <c r="A103" s="81"/>
      <c r="B103" s="79" t="s">
        <v>177</v>
      </c>
      <c r="C103" s="80">
        <v>1502</v>
      </c>
      <c r="D103" s="79">
        <v>2010</v>
      </c>
      <c r="E103" s="79">
        <v>15</v>
      </c>
      <c r="F103" s="80">
        <v>12</v>
      </c>
      <c r="G103" s="80">
        <v>107.33333333333333</v>
      </c>
      <c r="H103" s="80">
        <v>858.66666666666674</v>
      </c>
      <c r="I103" s="80">
        <v>100.13333333333334</v>
      </c>
      <c r="J103" s="80">
        <f t="shared" si="69"/>
        <v>758.53333333333342</v>
      </c>
      <c r="K103" s="80">
        <f t="shared" ref="K103" si="70">$C103/$E103</f>
        <v>100.13333333333334</v>
      </c>
      <c r="L103" s="80">
        <f t="shared" ref="L103" si="71">J103-K103</f>
        <v>658.40000000000009</v>
      </c>
      <c r="M103" s="80">
        <v>100.13333333333334</v>
      </c>
      <c r="N103" s="80">
        <f t="shared" ref="N103" si="72">L103-M103</f>
        <v>558.26666666666677</v>
      </c>
      <c r="O103" s="80">
        <v>100.13333333333334</v>
      </c>
      <c r="P103" s="80">
        <f t="shared" ref="P103:P104" si="73">N103-O103</f>
        <v>458.13333333333344</v>
      </c>
      <c r="Q103" s="80">
        <v>100.13333333333334</v>
      </c>
      <c r="R103" s="80">
        <f t="shared" ref="R103:R104" si="74">P103-Q103</f>
        <v>358.00000000000011</v>
      </c>
      <c r="S103" s="80">
        <v>100.13333333333334</v>
      </c>
      <c r="T103" s="80">
        <f t="shared" ref="T103:T104" si="75">R103-S103</f>
        <v>257.86666666666679</v>
      </c>
      <c r="U103" s="80"/>
      <c r="V103" s="80"/>
    </row>
    <row r="104" spans="1:22" x14ac:dyDescent="0.2">
      <c r="A104" s="81"/>
      <c r="B104" s="79" t="s">
        <v>268</v>
      </c>
      <c r="C104" s="80">
        <f>71000/2</f>
        <v>35500</v>
      </c>
      <c r="D104" s="79">
        <v>2019</v>
      </c>
      <c r="E104" s="79">
        <v>15</v>
      </c>
      <c r="F104" s="80"/>
      <c r="G104" s="80"/>
      <c r="H104" s="80"/>
      <c r="I104" s="80"/>
      <c r="J104" s="80"/>
      <c r="K104" s="80"/>
      <c r="L104" s="80">
        <v>0</v>
      </c>
      <c r="M104" s="80">
        <f>K104</f>
        <v>0</v>
      </c>
      <c r="N104" s="80">
        <f>C104</f>
        <v>35500</v>
      </c>
      <c r="O104" s="80">
        <f>C104/E104</f>
        <v>2366.6666666666665</v>
      </c>
      <c r="P104" s="80">
        <f t="shared" si="73"/>
        <v>33133.333333333336</v>
      </c>
      <c r="Q104" s="80">
        <f t="shared" ref="Q104" si="76">O104</f>
        <v>2366.6666666666665</v>
      </c>
      <c r="R104" s="80">
        <f t="shared" si="74"/>
        <v>30766.666666666668</v>
      </c>
      <c r="S104" s="80">
        <f t="shared" ref="S104" si="77">Q104</f>
        <v>2366.6666666666665</v>
      </c>
      <c r="T104" s="80">
        <f t="shared" si="75"/>
        <v>28400</v>
      </c>
      <c r="U104" s="80"/>
      <c r="V104" s="80"/>
    </row>
    <row r="105" spans="1:22" x14ac:dyDescent="0.2">
      <c r="A105" s="81"/>
      <c r="B105" s="79"/>
      <c r="C105" s="80"/>
      <c r="D105" s="79"/>
      <c r="E105" s="79"/>
      <c r="F105" s="80"/>
      <c r="G105" s="80">
        <v>0</v>
      </c>
      <c r="H105" s="80"/>
      <c r="I105" s="80" t="s">
        <v>0</v>
      </c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</row>
    <row r="106" spans="1:22" x14ac:dyDescent="0.2">
      <c r="A106" s="81"/>
      <c r="B106" s="91" t="s">
        <v>176</v>
      </c>
      <c r="C106" s="84">
        <f>SUM(C95:C105)</f>
        <v>44070</v>
      </c>
      <c r="D106" s="79"/>
      <c r="E106" s="79"/>
      <c r="F106" s="79"/>
      <c r="G106" s="84">
        <v>1310.1333333333332</v>
      </c>
      <c r="H106" s="84">
        <v>1330.4666666666667</v>
      </c>
      <c r="I106" s="84">
        <f t="shared" ref="I106:R106" si="78">SUM(I95:I105)</f>
        <v>571.93333333333339</v>
      </c>
      <c r="J106" s="84">
        <f t="shared" si="78"/>
        <v>758.53333333333342</v>
      </c>
      <c r="K106" s="84">
        <f t="shared" si="78"/>
        <v>100.13333333333334</v>
      </c>
      <c r="L106" s="84">
        <f t="shared" si="78"/>
        <v>658.40000000000009</v>
      </c>
      <c r="M106" s="84">
        <f t="shared" si="78"/>
        <v>100.13333333333334</v>
      </c>
      <c r="N106" s="84">
        <f t="shared" si="78"/>
        <v>36058.26666666667</v>
      </c>
      <c r="O106" s="84">
        <f t="shared" si="78"/>
        <v>2466.7999999999997</v>
      </c>
      <c r="P106" s="84">
        <f t="shared" si="78"/>
        <v>33591.466666666667</v>
      </c>
      <c r="Q106" s="84">
        <f t="shared" si="78"/>
        <v>2466.7999999999997</v>
      </c>
      <c r="R106" s="84">
        <f t="shared" si="78"/>
        <v>31124.666666666668</v>
      </c>
      <c r="S106" s="84">
        <f>SUM(S95:S105)</f>
        <v>2466.7999999999997</v>
      </c>
      <c r="T106" s="84">
        <f>SUM(T95:T105)</f>
        <v>28657.866666666669</v>
      </c>
      <c r="U106" s="84"/>
      <c r="V106" s="84"/>
    </row>
    <row r="107" spans="1:22" x14ac:dyDescent="0.2">
      <c r="A107" s="81"/>
      <c r="B107" s="98"/>
      <c r="C107" s="90"/>
      <c r="D107" s="79"/>
      <c r="E107" s="79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</row>
    <row r="108" spans="1:22" ht="13.15" customHeight="1" x14ac:dyDescent="0.2">
      <c r="A108" s="81"/>
      <c r="B108" s="79"/>
      <c r="C108" s="90"/>
      <c r="D108" s="79"/>
      <c r="E108" s="79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</row>
    <row r="109" spans="1:22" x14ac:dyDescent="0.2">
      <c r="A109" s="81"/>
      <c r="B109" s="92" t="s">
        <v>141</v>
      </c>
      <c r="C109" s="96"/>
      <c r="D109" s="79"/>
      <c r="E109" s="79"/>
      <c r="F109" s="95"/>
      <c r="G109" s="95"/>
      <c r="H109" s="80"/>
      <c r="I109" s="95"/>
      <c r="J109" s="80"/>
      <c r="K109" s="95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</row>
    <row r="110" spans="1:22" x14ac:dyDescent="0.2">
      <c r="A110" s="81"/>
      <c r="B110" s="79" t="s">
        <v>175</v>
      </c>
      <c r="C110" s="90">
        <v>5488</v>
      </c>
      <c r="D110" s="79">
        <v>2009</v>
      </c>
      <c r="E110" s="79">
        <v>8</v>
      </c>
      <c r="F110" s="80">
        <v>5</v>
      </c>
      <c r="G110" s="80">
        <v>686</v>
      </c>
      <c r="H110" s="80">
        <v>686</v>
      </c>
      <c r="I110" s="80">
        <v>686</v>
      </c>
      <c r="J110" s="80">
        <f t="shared" ref="J110:J122" si="79">H110-I110</f>
        <v>0</v>
      </c>
      <c r="K110" s="80">
        <v>0</v>
      </c>
      <c r="L110" s="80">
        <f t="shared" ref="L110:N122" si="80">J110-K110</f>
        <v>0</v>
      </c>
      <c r="M110" s="80">
        <f t="shared" ref="M110:M114" si="81">K110-L110</f>
        <v>0</v>
      </c>
      <c r="N110" s="80">
        <f t="shared" ref="N110:N122" si="82">L110-M110</f>
        <v>0</v>
      </c>
      <c r="O110" s="80">
        <f t="shared" ref="O110:O114" si="83">M110-N110</f>
        <v>0</v>
      </c>
      <c r="P110" s="80">
        <f t="shared" ref="P110:P122" si="84">N110-O110</f>
        <v>0</v>
      </c>
      <c r="Q110" s="80">
        <f t="shared" ref="Q110:Q120" si="85">O110-P110</f>
        <v>0</v>
      </c>
      <c r="R110" s="80">
        <f t="shared" ref="R110:R122" si="86">P110-Q110</f>
        <v>0</v>
      </c>
      <c r="S110" s="80">
        <f t="shared" ref="S110:S122" si="87">Q110-R110</f>
        <v>0</v>
      </c>
      <c r="T110" s="80">
        <f t="shared" ref="T110:T122" si="88">R110-S110</f>
        <v>0</v>
      </c>
      <c r="U110" s="80"/>
      <c r="V110" s="80"/>
    </row>
    <row r="111" spans="1:22" x14ac:dyDescent="0.2">
      <c r="A111" s="81"/>
      <c r="B111" s="79" t="s">
        <v>174</v>
      </c>
      <c r="C111" s="90">
        <v>1359</v>
      </c>
      <c r="D111" s="79">
        <v>2010</v>
      </c>
      <c r="E111" s="79">
        <v>8</v>
      </c>
      <c r="F111" s="80">
        <v>5</v>
      </c>
      <c r="G111" s="80">
        <v>194.2</v>
      </c>
      <c r="H111" s="80">
        <v>194.19999999999993</v>
      </c>
      <c r="I111" s="80">
        <v>194.2</v>
      </c>
      <c r="J111" s="80">
        <f t="shared" si="79"/>
        <v>0</v>
      </c>
      <c r="K111" s="80">
        <v>0</v>
      </c>
      <c r="L111" s="80">
        <f t="shared" si="80"/>
        <v>0</v>
      </c>
      <c r="M111" s="80">
        <f t="shared" si="81"/>
        <v>0</v>
      </c>
      <c r="N111" s="80">
        <f t="shared" si="82"/>
        <v>0</v>
      </c>
      <c r="O111" s="80">
        <f t="shared" si="83"/>
        <v>0</v>
      </c>
      <c r="P111" s="80">
        <f t="shared" si="84"/>
        <v>0</v>
      </c>
      <c r="Q111" s="80">
        <f t="shared" si="85"/>
        <v>0</v>
      </c>
      <c r="R111" s="80">
        <f t="shared" si="86"/>
        <v>0</v>
      </c>
      <c r="S111" s="80">
        <f t="shared" si="87"/>
        <v>0</v>
      </c>
      <c r="T111" s="80">
        <f t="shared" si="88"/>
        <v>0</v>
      </c>
      <c r="U111" s="80"/>
      <c r="V111" s="80"/>
    </row>
    <row r="112" spans="1:22" x14ac:dyDescent="0.2">
      <c r="A112" s="81"/>
      <c r="B112" s="79" t="s">
        <v>173</v>
      </c>
      <c r="C112" s="90">
        <v>9626</v>
      </c>
      <c r="D112" s="79">
        <v>2010</v>
      </c>
      <c r="E112" s="79">
        <v>8</v>
      </c>
      <c r="F112" s="80">
        <v>5</v>
      </c>
      <c r="G112" s="80">
        <v>1375.2</v>
      </c>
      <c r="H112" s="80">
        <v>1370.8799999999999</v>
      </c>
      <c r="I112" s="80">
        <v>1371</v>
      </c>
      <c r="J112" s="80">
        <f t="shared" si="79"/>
        <v>-0.12000000000011823</v>
      </c>
      <c r="K112" s="80">
        <v>0</v>
      </c>
      <c r="L112" s="80">
        <f t="shared" si="80"/>
        <v>-0.12000000000011823</v>
      </c>
      <c r="M112" s="80">
        <f t="shared" si="81"/>
        <v>0.12000000000011823</v>
      </c>
      <c r="N112" s="80">
        <f t="shared" si="82"/>
        <v>-0.24000000000023647</v>
      </c>
      <c r="O112" s="80">
        <v>0</v>
      </c>
      <c r="P112" s="80">
        <f t="shared" si="84"/>
        <v>-0.24000000000023647</v>
      </c>
      <c r="Q112" s="80">
        <v>0</v>
      </c>
      <c r="R112" s="80">
        <f t="shared" si="86"/>
        <v>-0.24000000000023647</v>
      </c>
      <c r="S112" s="80">
        <f t="shared" si="87"/>
        <v>0.24000000000023647</v>
      </c>
      <c r="T112" s="80">
        <f t="shared" si="88"/>
        <v>-0.48000000000047294</v>
      </c>
      <c r="U112" s="80"/>
      <c r="V112" s="80"/>
    </row>
    <row r="113" spans="1:22" x14ac:dyDescent="0.2">
      <c r="A113" s="81"/>
      <c r="B113" s="79" t="s">
        <v>172</v>
      </c>
      <c r="C113" s="90">
        <v>0</v>
      </c>
      <c r="D113" s="79">
        <v>2010</v>
      </c>
      <c r="E113" s="79">
        <v>8</v>
      </c>
      <c r="F113" s="80">
        <v>4</v>
      </c>
      <c r="G113" s="80">
        <v>571.5</v>
      </c>
      <c r="H113" s="80">
        <v>0</v>
      </c>
      <c r="I113" s="80">
        <v>0</v>
      </c>
      <c r="J113" s="80">
        <f t="shared" si="79"/>
        <v>0</v>
      </c>
      <c r="K113" s="80">
        <v>0</v>
      </c>
      <c r="L113" s="80">
        <f t="shared" si="80"/>
        <v>0</v>
      </c>
      <c r="M113" s="80">
        <f t="shared" si="81"/>
        <v>0</v>
      </c>
      <c r="N113" s="80">
        <f t="shared" si="82"/>
        <v>0</v>
      </c>
      <c r="O113" s="80">
        <f t="shared" si="83"/>
        <v>0</v>
      </c>
      <c r="P113" s="80">
        <f t="shared" si="84"/>
        <v>0</v>
      </c>
      <c r="Q113" s="80">
        <f t="shared" si="85"/>
        <v>0</v>
      </c>
      <c r="R113" s="80">
        <f t="shared" si="86"/>
        <v>0</v>
      </c>
      <c r="S113" s="80">
        <f t="shared" si="87"/>
        <v>0</v>
      </c>
      <c r="T113" s="80">
        <f t="shared" si="88"/>
        <v>0</v>
      </c>
      <c r="U113" s="80"/>
      <c r="V113" s="80"/>
    </row>
    <row r="114" spans="1:22" x14ac:dyDescent="0.2">
      <c r="A114" s="81"/>
      <c r="B114" s="79" t="s">
        <v>171</v>
      </c>
      <c r="C114" s="90">
        <v>0</v>
      </c>
      <c r="D114" s="79">
        <v>2010</v>
      </c>
      <c r="E114" s="79">
        <v>8</v>
      </c>
      <c r="F114" s="80">
        <v>4</v>
      </c>
      <c r="G114" s="80">
        <v>171</v>
      </c>
      <c r="H114" s="80">
        <v>0</v>
      </c>
      <c r="I114" s="80">
        <v>0</v>
      </c>
      <c r="J114" s="80">
        <f t="shared" si="79"/>
        <v>0</v>
      </c>
      <c r="K114" s="80">
        <v>0</v>
      </c>
      <c r="L114" s="80">
        <f t="shared" si="80"/>
        <v>0</v>
      </c>
      <c r="M114" s="80">
        <f t="shared" si="81"/>
        <v>0</v>
      </c>
      <c r="N114" s="80">
        <f t="shared" si="82"/>
        <v>0</v>
      </c>
      <c r="O114" s="80">
        <f t="shared" si="83"/>
        <v>0</v>
      </c>
      <c r="P114" s="80">
        <f t="shared" si="84"/>
        <v>0</v>
      </c>
      <c r="Q114" s="80">
        <f t="shared" si="85"/>
        <v>0</v>
      </c>
      <c r="R114" s="80">
        <f t="shared" si="86"/>
        <v>0</v>
      </c>
      <c r="S114" s="80">
        <f t="shared" si="87"/>
        <v>0</v>
      </c>
      <c r="T114" s="80">
        <f t="shared" si="88"/>
        <v>0</v>
      </c>
      <c r="U114" s="80"/>
      <c r="V114" s="80"/>
    </row>
    <row r="115" spans="1:22" x14ac:dyDescent="0.2">
      <c r="A115" s="81"/>
      <c r="B115" s="79" t="s">
        <v>170</v>
      </c>
      <c r="C115" s="90">
        <v>3412</v>
      </c>
      <c r="D115" s="79">
        <v>2011</v>
      </c>
      <c r="E115" s="79">
        <v>8</v>
      </c>
      <c r="F115" s="80">
        <v>7</v>
      </c>
      <c r="G115" s="80">
        <v>426.57142857142856</v>
      </c>
      <c r="H115" s="80">
        <v>1279.7142857142862</v>
      </c>
      <c r="I115" s="80">
        <v>426.5</v>
      </c>
      <c r="J115" s="80">
        <f t="shared" si="79"/>
        <v>853.21428571428623</v>
      </c>
      <c r="K115" s="80">
        <f t="shared" ref="K115:M122" si="89">$C115/$E115</f>
        <v>426.5</v>
      </c>
      <c r="L115" s="80">
        <f t="shared" si="80"/>
        <v>426.71428571428623</v>
      </c>
      <c r="M115" s="80">
        <f>L115</f>
        <v>426.71428571428623</v>
      </c>
      <c r="N115" s="80">
        <f t="shared" si="82"/>
        <v>0</v>
      </c>
      <c r="O115" s="80">
        <f>N115</f>
        <v>0</v>
      </c>
      <c r="P115" s="80">
        <v>0</v>
      </c>
      <c r="Q115" s="80">
        <v>0</v>
      </c>
      <c r="R115" s="80">
        <f t="shared" si="86"/>
        <v>0</v>
      </c>
      <c r="S115" s="80">
        <v>0</v>
      </c>
      <c r="T115" s="80">
        <f t="shared" si="88"/>
        <v>0</v>
      </c>
      <c r="U115" s="80"/>
      <c r="V115" s="80"/>
    </row>
    <row r="116" spans="1:22" x14ac:dyDescent="0.2">
      <c r="A116" s="81"/>
      <c r="B116" s="79" t="s">
        <v>169</v>
      </c>
      <c r="C116" s="90">
        <v>3171</v>
      </c>
      <c r="D116" s="79">
        <v>2011</v>
      </c>
      <c r="E116" s="79">
        <v>8</v>
      </c>
      <c r="F116" s="80">
        <v>7</v>
      </c>
      <c r="G116" s="80">
        <v>396.42857142857144</v>
      </c>
      <c r="H116" s="80">
        <v>1189.2857142857138</v>
      </c>
      <c r="I116" s="80">
        <v>396.375</v>
      </c>
      <c r="J116" s="80">
        <f t="shared" si="79"/>
        <v>792.91071428571377</v>
      </c>
      <c r="K116" s="80">
        <f t="shared" si="89"/>
        <v>396.375</v>
      </c>
      <c r="L116" s="80">
        <f t="shared" si="80"/>
        <v>396.53571428571377</v>
      </c>
      <c r="M116" s="80">
        <f t="shared" ref="M116:M120" si="90">L116</f>
        <v>396.53571428571377</v>
      </c>
      <c r="N116" s="80">
        <f t="shared" si="82"/>
        <v>0</v>
      </c>
      <c r="O116" s="80">
        <f>N116</f>
        <v>0</v>
      </c>
      <c r="P116" s="80">
        <f t="shared" ref="P116" si="91">N116-O116</f>
        <v>0</v>
      </c>
      <c r="Q116" s="80">
        <v>0</v>
      </c>
      <c r="R116" s="80">
        <f t="shared" si="86"/>
        <v>0</v>
      </c>
      <c r="S116" s="80">
        <f t="shared" si="87"/>
        <v>0</v>
      </c>
      <c r="T116" s="80">
        <f t="shared" si="88"/>
        <v>0</v>
      </c>
      <c r="U116" s="80"/>
      <c r="V116" s="80"/>
    </row>
    <row r="117" spans="1:22" x14ac:dyDescent="0.2">
      <c r="A117" s="81"/>
      <c r="B117" s="79" t="s">
        <v>168</v>
      </c>
      <c r="C117" s="90">
        <v>3186</v>
      </c>
      <c r="D117" s="79">
        <v>2011</v>
      </c>
      <c r="E117" s="79">
        <v>8</v>
      </c>
      <c r="F117" s="80">
        <v>7</v>
      </c>
      <c r="G117" s="80">
        <v>398.28571428571428</v>
      </c>
      <c r="H117" s="80">
        <v>1194.8571428571431</v>
      </c>
      <c r="I117" s="80">
        <v>398.25</v>
      </c>
      <c r="J117" s="80">
        <f t="shared" si="79"/>
        <v>796.60714285714312</v>
      </c>
      <c r="K117" s="80">
        <f t="shared" si="89"/>
        <v>398.25</v>
      </c>
      <c r="L117" s="80">
        <f t="shared" si="80"/>
        <v>398.35714285714312</v>
      </c>
      <c r="M117" s="80">
        <f t="shared" si="90"/>
        <v>398.35714285714312</v>
      </c>
      <c r="N117" s="80">
        <f t="shared" si="82"/>
        <v>0</v>
      </c>
      <c r="O117" s="80">
        <f>N117</f>
        <v>0</v>
      </c>
      <c r="P117" s="80">
        <f t="shared" si="84"/>
        <v>0</v>
      </c>
      <c r="Q117" s="80">
        <f t="shared" si="85"/>
        <v>0</v>
      </c>
      <c r="R117" s="80">
        <f t="shared" si="86"/>
        <v>0</v>
      </c>
      <c r="S117" s="80">
        <f t="shared" si="87"/>
        <v>0</v>
      </c>
      <c r="T117" s="80">
        <f t="shared" si="88"/>
        <v>0</v>
      </c>
      <c r="U117" s="80"/>
      <c r="V117" s="80"/>
    </row>
    <row r="118" spans="1:22" x14ac:dyDescent="0.2">
      <c r="A118" s="81"/>
      <c r="B118" s="79" t="s">
        <v>167</v>
      </c>
      <c r="C118" s="90">
        <v>5800</v>
      </c>
      <c r="D118" s="79">
        <v>2011</v>
      </c>
      <c r="E118" s="79">
        <v>8</v>
      </c>
      <c r="F118" s="80">
        <v>7</v>
      </c>
      <c r="G118" s="80">
        <v>725</v>
      </c>
      <c r="H118" s="80">
        <v>2175</v>
      </c>
      <c r="I118" s="80">
        <v>725</v>
      </c>
      <c r="J118" s="80">
        <f t="shared" si="79"/>
        <v>1450</v>
      </c>
      <c r="K118" s="80">
        <f t="shared" si="89"/>
        <v>725</v>
      </c>
      <c r="L118" s="80">
        <f t="shared" si="80"/>
        <v>725</v>
      </c>
      <c r="M118" s="80">
        <f t="shared" si="90"/>
        <v>725</v>
      </c>
      <c r="N118" s="80">
        <f t="shared" si="82"/>
        <v>0</v>
      </c>
      <c r="O118" s="80">
        <f>N118</f>
        <v>0</v>
      </c>
      <c r="P118" s="80">
        <f t="shared" si="84"/>
        <v>0</v>
      </c>
      <c r="Q118" s="80">
        <f t="shared" si="85"/>
        <v>0</v>
      </c>
      <c r="R118" s="80">
        <f t="shared" si="86"/>
        <v>0</v>
      </c>
      <c r="S118" s="80">
        <f t="shared" si="87"/>
        <v>0</v>
      </c>
      <c r="T118" s="80">
        <f t="shared" si="88"/>
        <v>0</v>
      </c>
      <c r="U118" s="80"/>
      <c r="V118" s="80"/>
    </row>
    <row r="119" spans="1:22" x14ac:dyDescent="0.2">
      <c r="A119" s="81"/>
      <c r="B119" s="79" t="s">
        <v>166</v>
      </c>
      <c r="C119" s="90">
        <v>3631</v>
      </c>
      <c r="D119" s="79">
        <v>2011</v>
      </c>
      <c r="E119" s="79">
        <v>8</v>
      </c>
      <c r="F119" s="80">
        <v>7</v>
      </c>
      <c r="G119" s="80">
        <v>453.85714285714283</v>
      </c>
      <c r="H119" s="80">
        <v>1361.5714285714289</v>
      </c>
      <c r="I119" s="80">
        <v>453.875</v>
      </c>
      <c r="J119" s="80">
        <f t="shared" si="79"/>
        <v>907.6964285714289</v>
      </c>
      <c r="K119" s="80">
        <f t="shared" si="89"/>
        <v>453.875</v>
      </c>
      <c r="L119" s="80">
        <f t="shared" si="80"/>
        <v>453.8214285714289</v>
      </c>
      <c r="M119" s="80">
        <f t="shared" si="90"/>
        <v>453.8214285714289</v>
      </c>
      <c r="N119" s="80">
        <f t="shared" si="80"/>
        <v>0</v>
      </c>
      <c r="O119" s="80">
        <f>N119</f>
        <v>0</v>
      </c>
      <c r="P119" s="80">
        <f>O119</f>
        <v>0</v>
      </c>
      <c r="Q119" s="80">
        <f t="shared" si="85"/>
        <v>0</v>
      </c>
      <c r="R119" s="80">
        <f t="shared" si="86"/>
        <v>0</v>
      </c>
      <c r="S119" s="80">
        <f t="shared" si="87"/>
        <v>0</v>
      </c>
      <c r="T119" s="80">
        <f t="shared" si="88"/>
        <v>0</v>
      </c>
      <c r="U119" s="80"/>
      <c r="V119" s="80"/>
    </row>
    <row r="120" spans="1:22" x14ac:dyDescent="0.2">
      <c r="A120" s="81"/>
      <c r="B120" s="79" t="s">
        <v>165</v>
      </c>
      <c r="C120" s="90">
        <v>2505</v>
      </c>
      <c r="D120" s="79">
        <v>2011</v>
      </c>
      <c r="E120" s="79">
        <v>8</v>
      </c>
      <c r="F120" s="80">
        <v>7</v>
      </c>
      <c r="G120" s="80">
        <v>313.14285714285717</v>
      </c>
      <c r="H120" s="80">
        <v>939.42857142857156</v>
      </c>
      <c r="I120" s="80">
        <v>313.125</v>
      </c>
      <c r="J120" s="80">
        <f t="shared" si="79"/>
        <v>626.30357142857156</v>
      </c>
      <c r="K120" s="80">
        <f t="shared" si="89"/>
        <v>313.125</v>
      </c>
      <c r="L120" s="80">
        <f t="shared" si="80"/>
        <v>313.17857142857156</v>
      </c>
      <c r="M120" s="80">
        <f t="shared" si="90"/>
        <v>313.17857142857156</v>
      </c>
      <c r="N120" s="80">
        <f t="shared" ref="N120:N121" si="92">L120-M120</f>
        <v>0</v>
      </c>
      <c r="O120" s="80">
        <v>0</v>
      </c>
      <c r="P120" s="80">
        <f t="shared" si="84"/>
        <v>0</v>
      </c>
      <c r="Q120" s="80">
        <f t="shared" si="85"/>
        <v>0</v>
      </c>
      <c r="R120" s="80">
        <f t="shared" si="86"/>
        <v>0</v>
      </c>
      <c r="S120" s="80">
        <f t="shared" si="87"/>
        <v>0</v>
      </c>
      <c r="T120" s="80">
        <f t="shared" si="88"/>
        <v>0</v>
      </c>
      <c r="U120" s="80"/>
      <c r="V120" s="80"/>
    </row>
    <row r="121" spans="1:22" x14ac:dyDescent="0.2">
      <c r="A121" s="81"/>
      <c r="B121" s="79" t="s">
        <v>164</v>
      </c>
      <c r="C121" s="90">
        <v>1564</v>
      </c>
      <c r="D121" s="79">
        <v>2012</v>
      </c>
      <c r="E121" s="79">
        <v>8</v>
      </c>
      <c r="F121" s="80">
        <v>8</v>
      </c>
      <c r="G121" s="80">
        <v>195.5</v>
      </c>
      <c r="H121" s="80">
        <v>782</v>
      </c>
      <c r="I121" s="80">
        <v>195.5</v>
      </c>
      <c r="J121" s="80">
        <f t="shared" si="79"/>
        <v>586.5</v>
      </c>
      <c r="K121" s="80">
        <f t="shared" si="89"/>
        <v>195.5</v>
      </c>
      <c r="L121" s="80">
        <f t="shared" si="80"/>
        <v>391</v>
      </c>
      <c r="M121" s="80">
        <f t="shared" si="89"/>
        <v>195.5</v>
      </c>
      <c r="N121" s="80">
        <f t="shared" si="92"/>
        <v>195.5</v>
      </c>
      <c r="O121" s="80">
        <f>N121</f>
        <v>195.5</v>
      </c>
      <c r="P121" s="80">
        <f t="shared" si="84"/>
        <v>0</v>
      </c>
      <c r="Q121" s="80">
        <f>P121</f>
        <v>0</v>
      </c>
      <c r="R121" s="80">
        <f t="shared" si="86"/>
        <v>0</v>
      </c>
      <c r="S121" s="80">
        <f t="shared" si="87"/>
        <v>0</v>
      </c>
      <c r="T121" s="80">
        <f t="shared" si="88"/>
        <v>0</v>
      </c>
      <c r="U121" s="80"/>
      <c r="V121" s="80"/>
    </row>
    <row r="122" spans="1:22" x14ac:dyDescent="0.2">
      <c r="A122" s="81"/>
      <c r="B122" s="79" t="s">
        <v>163</v>
      </c>
      <c r="C122" s="90">
        <v>1554</v>
      </c>
      <c r="D122" s="79">
        <v>2012</v>
      </c>
      <c r="E122" s="79">
        <v>8</v>
      </c>
      <c r="F122" s="80">
        <v>8</v>
      </c>
      <c r="G122" s="80">
        <v>194.25</v>
      </c>
      <c r="H122" s="80">
        <v>777</v>
      </c>
      <c r="I122" s="80">
        <v>194.25</v>
      </c>
      <c r="J122" s="80">
        <f t="shared" si="79"/>
        <v>582.75</v>
      </c>
      <c r="K122" s="80">
        <f t="shared" si="89"/>
        <v>194.25</v>
      </c>
      <c r="L122" s="80">
        <f t="shared" si="80"/>
        <v>388.5</v>
      </c>
      <c r="M122" s="80">
        <v>194.25</v>
      </c>
      <c r="N122" s="80">
        <f t="shared" si="82"/>
        <v>194.25</v>
      </c>
      <c r="O122" s="80">
        <f>N122</f>
        <v>194.25</v>
      </c>
      <c r="P122" s="80">
        <f t="shared" si="84"/>
        <v>0</v>
      </c>
      <c r="Q122" s="80">
        <f>P122</f>
        <v>0</v>
      </c>
      <c r="R122" s="80">
        <f t="shared" si="86"/>
        <v>0</v>
      </c>
      <c r="S122" s="80">
        <f t="shared" si="87"/>
        <v>0</v>
      </c>
      <c r="T122" s="80">
        <f t="shared" si="88"/>
        <v>0</v>
      </c>
      <c r="U122" s="80"/>
      <c r="V122" s="80"/>
    </row>
    <row r="123" spans="1:22" x14ac:dyDescent="0.2">
      <c r="A123" s="81"/>
      <c r="B123" s="79" t="s">
        <v>264</v>
      </c>
      <c r="C123" s="90">
        <v>2121</v>
      </c>
      <c r="D123" s="79">
        <v>2016</v>
      </c>
      <c r="E123" s="79">
        <v>8</v>
      </c>
      <c r="F123" s="80">
        <v>8</v>
      </c>
      <c r="G123" s="80"/>
      <c r="H123" s="80">
        <v>2121</v>
      </c>
      <c r="I123" s="80">
        <v>265.125</v>
      </c>
      <c r="J123" s="80">
        <f>H123-I123</f>
        <v>1855.875</v>
      </c>
      <c r="K123" s="80">
        <f>$C123/$E123</f>
        <v>265.125</v>
      </c>
      <c r="L123" s="80">
        <f>J123-K123</f>
        <v>1590.75</v>
      </c>
      <c r="M123" s="80">
        <v>265.125</v>
      </c>
      <c r="N123" s="80">
        <f>L123-M123</f>
        <v>1325.625</v>
      </c>
      <c r="O123" s="80">
        <v>265.125</v>
      </c>
      <c r="P123" s="80">
        <f>N123-O123</f>
        <v>1060.5</v>
      </c>
      <c r="Q123" s="80">
        <v>265.125</v>
      </c>
      <c r="R123" s="80">
        <f>P123-Q123</f>
        <v>795.375</v>
      </c>
      <c r="S123" s="80">
        <v>265.125</v>
      </c>
      <c r="T123" s="80">
        <f t="shared" ref="T123:T128" si="93">R123-S123</f>
        <v>530.25</v>
      </c>
      <c r="U123" s="80"/>
      <c r="V123" s="80"/>
    </row>
    <row r="124" spans="1:22" x14ac:dyDescent="0.2">
      <c r="A124" s="81"/>
      <c r="B124" s="79" t="s">
        <v>265</v>
      </c>
      <c r="C124" s="90">
        <v>1306</v>
      </c>
      <c r="D124" s="79">
        <v>2016</v>
      </c>
      <c r="E124" s="79">
        <v>8</v>
      </c>
      <c r="F124" s="80">
        <v>8</v>
      </c>
      <c r="G124" s="80"/>
      <c r="H124" s="80">
        <v>1306</v>
      </c>
      <c r="I124" s="80">
        <v>163.25</v>
      </c>
      <c r="J124" s="80">
        <f>H124-I124</f>
        <v>1142.75</v>
      </c>
      <c r="K124" s="80">
        <f>$C124/$E124</f>
        <v>163.25</v>
      </c>
      <c r="L124" s="80">
        <f>J124-K124</f>
        <v>979.5</v>
      </c>
      <c r="M124" s="80">
        <f>$C124/$E124</f>
        <v>163.25</v>
      </c>
      <c r="N124" s="80">
        <f>L124-M124</f>
        <v>816.25</v>
      </c>
      <c r="O124" s="80">
        <f>$C124/$E124</f>
        <v>163.25</v>
      </c>
      <c r="P124" s="80">
        <f>N124-O124</f>
        <v>653</v>
      </c>
      <c r="Q124" s="80">
        <f>$C124/$E124</f>
        <v>163.25</v>
      </c>
      <c r="R124" s="80">
        <f>P124-Q124</f>
        <v>489.75</v>
      </c>
      <c r="S124" s="80">
        <f>$C124/$E124</f>
        <v>163.25</v>
      </c>
      <c r="T124" s="80">
        <f t="shared" si="93"/>
        <v>326.5</v>
      </c>
      <c r="U124" s="80"/>
      <c r="V124" s="80"/>
    </row>
    <row r="125" spans="1:22" x14ac:dyDescent="0.2">
      <c r="A125" s="81"/>
      <c r="B125" s="79" t="s">
        <v>276</v>
      </c>
      <c r="C125" s="90">
        <v>2000</v>
      </c>
      <c r="D125" s="79">
        <v>2019</v>
      </c>
      <c r="E125" s="79">
        <v>8</v>
      </c>
      <c r="F125" s="80"/>
      <c r="G125" s="80"/>
      <c r="H125" s="80"/>
      <c r="I125" s="80"/>
      <c r="J125" s="80"/>
      <c r="K125" s="80"/>
      <c r="L125" s="80"/>
      <c r="M125" s="143"/>
      <c r="N125" s="143">
        <v>2000</v>
      </c>
      <c r="O125" s="143">
        <f>C125/E125</f>
        <v>250</v>
      </c>
      <c r="P125" s="143">
        <f t="shared" ref="P125:P126" si="94">N125-O125</f>
        <v>1750</v>
      </c>
      <c r="Q125" s="143">
        <f>O125</f>
        <v>250</v>
      </c>
      <c r="R125" s="143">
        <f t="shared" ref="R125:R126" si="95">P125-Q125</f>
        <v>1500</v>
      </c>
      <c r="S125" s="143">
        <f t="shared" ref="S125:S126" si="96">Q125</f>
        <v>250</v>
      </c>
      <c r="T125" s="143">
        <f t="shared" si="93"/>
        <v>1250</v>
      </c>
      <c r="U125" s="143"/>
      <c r="V125" s="143"/>
    </row>
    <row r="126" spans="1:22" s="94" customFormat="1" ht="11.25" x14ac:dyDescent="0.2">
      <c r="A126" s="81"/>
      <c r="B126" s="79" t="s">
        <v>277</v>
      </c>
      <c r="C126" s="90">
        <v>2000</v>
      </c>
      <c r="D126" s="79">
        <v>2019</v>
      </c>
      <c r="E126" s="79">
        <v>8</v>
      </c>
      <c r="F126" s="80"/>
      <c r="G126" s="80"/>
      <c r="H126" s="80"/>
      <c r="I126" s="80"/>
      <c r="J126" s="80"/>
      <c r="K126" s="80"/>
      <c r="L126" s="80"/>
      <c r="M126" s="143"/>
      <c r="N126" s="143">
        <v>2000</v>
      </c>
      <c r="O126" s="143">
        <f>C126/E126</f>
        <v>250</v>
      </c>
      <c r="P126" s="143">
        <f t="shared" si="94"/>
        <v>1750</v>
      </c>
      <c r="Q126" s="143">
        <f t="shared" ref="Q126" si="97">O126</f>
        <v>250</v>
      </c>
      <c r="R126" s="143">
        <f t="shared" si="95"/>
        <v>1500</v>
      </c>
      <c r="S126" s="143">
        <f t="shared" si="96"/>
        <v>250</v>
      </c>
      <c r="T126" s="143">
        <f t="shared" si="93"/>
        <v>1250</v>
      </c>
      <c r="U126" s="143"/>
      <c r="V126" s="143"/>
    </row>
    <row r="127" spans="1:22" s="94" customFormat="1" ht="11.25" x14ac:dyDescent="0.2">
      <c r="A127" s="81"/>
      <c r="B127" s="79" t="s">
        <v>270</v>
      </c>
      <c r="C127" s="90">
        <v>6000</v>
      </c>
      <c r="D127" s="79">
        <v>2020</v>
      </c>
      <c r="E127" s="79">
        <v>8</v>
      </c>
      <c r="F127" s="80"/>
      <c r="G127" s="80"/>
      <c r="H127" s="80"/>
      <c r="I127" s="80"/>
      <c r="J127" s="80"/>
      <c r="K127" s="80"/>
      <c r="L127" s="80"/>
      <c r="M127" s="143"/>
      <c r="N127" s="143"/>
      <c r="O127" s="143"/>
      <c r="P127" s="143">
        <v>6000</v>
      </c>
      <c r="Q127" s="143">
        <f>C127/E127</f>
        <v>750</v>
      </c>
      <c r="R127" s="143">
        <f>P127-Q127</f>
        <v>5250</v>
      </c>
      <c r="S127" s="143">
        <f>Q127</f>
        <v>750</v>
      </c>
      <c r="T127" s="143">
        <f t="shared" si="93"/>
        <v>4500</v>
      </c>
      <c r="U127" s="143"/>
      <c r="V127" s="143"/>
    </row>
    <row r="128" spans="1:22" s="94" customFormat="1" ht="11.25" x14ac:dyDescent="0.2">
      <c r="A128" s="81"/>
      <c r="B128" s="79" t="s">
        <v>271</v>
      </c>
      <c r="C128" s="90">
        <v>3250</v>
      </c>
      <c r="D128" s="79">
        <v>2021</v>
      </c>
      <c r="E128" s="79">
        <v>8</v>
      </c>
      <c r="F128" s="80"/>
      <c r="G128" s="80"/>
      <c r="H128" s="80"/>
      <c r="I128" s="80"/>
      <c r="J128" s="80"/>
      <c r="K128" s="80"/>
      <c r="L128" s="80"/>
      <c r="M128" s="143"/>
      <c r="N128" s="143"/>
      <c r="O128" s="143"/>
      <c r="P128" s="143"/>
      <c r="Q128" s="143"/>
      <c r="R128" s="143">
        <v>3250</v>
      </c>
      <c r="S128" s="143">
        <f>R128/E128</f>
        <v>406.25</v>
      </c>
      <c r="T128" s="143">
        <f t="shared" si="93"/>
        <v>2843.75</v>
      </c>
      <c r="U128" s="143"/>
      <c r="V128" s="143"/>
    </row>
    <row r="129" spans="1:22" s="94" customFormat="1" ht="11.25" x14ac:dyDescent="0.2">
      <c r="A129" s="81"/>
      <c r="B129" s="79" t="s">
        <v>272</v>
      </c>
      <c r="C129" s="90">
        <v>7000</v>
      </c>
      <c r="D129" s="79">
        <v>2022</v>
      </c>
      <c r="E129" s="79">
        <v>8</v>
      </c>
      <c r="F129" s="80"/>
      <c r="G129" s="80"/>
      <c r="H129" s="80"/>
      <c r="I129" s="80"/>
      <c r="J129" s="80"/>
      <c r="K129" s="80"/>
      <c r="L129" s="80"/>
      <c r="M129" s="143"/>
      <c r="N129" s="143"/>
      <c r="O129" s="143"/>
      <c r="P129" s="143"/>
      <c r="Q129" s="143"/>
      <c r="R129" s="143"/>
      <c r="S129" s="143"/>
      <c r="T129" s="143">
        <v>6500</v>
      </c>
      <c r="U129" s="143">
        <f>T129/E129</f>
        <v>812.5</v>
      </c>
      <c r="V129" s="143">
        <f>T129-U129</f>
        <v>5687.5</v>
      </c>
    </row>
    <row r="130" spans="1:22" x14ac:dyDescent="0.2">
      <c r="A130" s="81"/>
      <c r="B130" s="79"/>
      <c r="C130" s="90"/>
      <c r="D130" s="79"/>
      <c r="E130" s="79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</row>
    <row r="131" spans="1:22" x14ac:dyDescent="0.2">
      <c r="A131" s="81"/>
      <c r="B131" s="91" t="s">
        <v>161</v>
      </c>
      <c r="C131" s="84">
        <f>SUM(C110:C124)</f>
        <v>44723</v>
      </c>
      <c r="D131" s="79"/>
      <c r="E131" s="79"/>
      <c r="F131" s="79"/>
      <c r="G131" s="84">
        <v>6100.9357142857143</v>
      </c>
      <c r="H131" s="84">
        <v>15376.937142857143</v>
      </c>
      <c r="I131" s="84">
        <f t="shared" ref="I131:R131" si="98">SUM(I110:I130)</f>
        <v>5782.45</v>
      </c>
      <c r="J131" s="84">
        <f t="shared" si="98"/>
        <v>9594.4871428571423</v>
      </c>
      <c r="K131" s="84">
        <f t="shared" si="98"/>
        <v>3531.25</v>
      </c>
      <c r="L131" s="84">
        <f t="shared" si="98"/>
        <v>6063.2371428571432</v>
      </c>
      <c r="M131" s="84">
        <f t="shared" si="98"/>
        <v>3531.8521428571439</v>
      </c>
      <c r="N131" s="84">
        <f t="shared" si="98"/>
        <v>6531.3850000000002</v>
      </c>
      <c r="O131" s="84">
        <f t="shared" si="98"/>
        <v>1318.125</v>
      </c>
      <c r="P131" s="84">
        <f t="shared" si="98"/>
        <v>11213.26</v>
      </c>
      <c r="Q131" s="84">
        <f t="shared" si="98"/>
        <v>1678.375</v>
      </c>
      <c r="R131" s="84">
        <f t="shared" si="98"/>
        <v>12784.885</v>
      </c>
      <c r="S131" s="84">
        <f>SUM(S110:S130)</f>
        <v>2084.8650000000002</v>
      </c>
      <c r="T131" s="84">
        <f>SUM(T110:T130)</f>
        <v>17200.02</v>
      </c>
      <c r="U131" s="84"/>
      <c r="V131" s="84"/>
    </row>
    <row r="132" spans="1:22" s="94" customFormat="1" ht="11.25" x14ac:dyDescent="0.2">
      <c r="A132" s="81"/>
      <c r="B132" s="79"/>
      <c r="C132" s="80"/>
      <c r="D132" s="79"/>
      <c r="E132" s="79"/>
      <c r="F132" s="79"/>
      <c r="G132" s="80"/>
      <c r="H132" s="79"/>
      <c r="I132" s="80"/>
      <c r="J132" s="79"/>
      <c r="K132" s="80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</row>
    <row r="133" spans="1:22" s="94" customFormat="1" ht="11.25" x14ac:dyDescent="0.2">
      <c r="A133" s="81"/>
      <c r="B133" s="79"/>
      <c r="C133" s="80"/>
      <c r="D133" s="79"/>
      <c r="E133" s="79"/>
      <c r="F133" s="79"/>
      <c r="G133" s="80"/>
      <c r="H133" s="79"/>
      <c r="I133" s="80"/>
      <c r="J133" s="79"/>
      <c r="K133" s="80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</row>
    <row r="134" spans="1:22" s="94" customFormat="1" ht="12" x14ac:dyDescent="0.2">
      <c r="A134" s="81"/>
      <c r="B134" s="92" t="s">
        <v>160</v>
      </c>
      <c r="C134" s="80"/>
      <c r="D134" s="79"/>
      <c r="E134" s="79"/>
      <c r="F134" s="79"/>
      <c r="G134" s="80"/>
      <c r="H134" s="79"/>
      <c r="I134" s="80"/>
      <c r="J134" s="79"/>
      <c r="K134" s="80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</row>
    <row r="135" spans="1:22" x14ac:dyDescent="0.2">
      <c r="A135" s="81"/>
      <c r="B135" s="79" t="s">
        <v>159</v>
      </c>
      <c r="C135" s="80">
        <v>9927</v>
      </c>
      <c r="D135" s="79">
        <v>2010</v>
      </c>
      <c r="E135" s="79">
        <v>25</v>
      </c>
      <c r="F135" s="79">
        <v>23</v>
      </c>
      <c r="G135" s="80">
        <v>397.08695652173913</v>
      </c>
      <c r="H135" s="80">
        <v>7545.0291304347829</v>
      </c>
      <c r="I135" s="80">
        <v>397.08</v>
      </c>
      <c r="J135" s="80">
        <f>H135-I135</f>
        <v>7147.949130434783</v>
      </c>
      <c r="K135" s="80">
        <f t="shared" ref="K135" si="99">$C135/$E135</f>
        <v>397.08</v>
      </c>
      <c r="L135" s="80">
        <f>J135-K135</f>
        <v>6750.8691304347831</v>
      </c>
      <c r="M135" s="80">
        <v>397.08</v>
      </c>
      <c r="N135" s="80">
        <f t="shared" ref="N135:T135" si="100">L135-M135</f>
        <v>6353.7891304347831</v>
      </c>
      <c r="O135" s="80">
        <v>397.08</v>
      </c>
      <c r="P135" s="80">
        <f t="shared" si="100"/>
        <v>5956.7091304347832</v>
      </c>
      <c r="Q135" s="80">
        <v>397.08</v>
      </c>
      <c r="R135" s="80">
        <f t="shared" si="100"/>
        <v>5559.6291304347833</v>
      </c>
      <c r="S135" s="80">
        <v>397.08</v>
      </c>
      <c r="T135" s="80">
        <f t="shared" si="100"/>
        <v>5162.5491304347834</v>
      </c>
      <c r="U135" s="80"/>
      <c r="V135" s="80"/>
    </row>
    <row r="136" spans="1:22" x14ac:dyDescent="0.2">
      <c r="A136" s="81"/>
      <c r="B136" s="79"/>
      <c r="C136" s="80"/>
      <c r="D136" s="79"/>
      <c r="E136" s="79"/>
      <c r="F136" s="79"/>
      <c r="G136" s="80"/>
      <c r="H136" s="79"/>
      <c r="I136" s="80"/>
      <c r="J136" s="79"/>
      <c r="K136" s="80"/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</row>
    <row r="137" spans="1:22" x14ac:dyDescent="0.2">
      <c r="A137" s="81"/>
      <c r="B137" s="91" t="s">
        <v>158</v>
      </c>
      <c r="C137" s="84">
        <f>SUM(C135:C136)</f>
        <v>9927</v>
      </c>
      <c r="D137" s="79"/>
      <c r="E137" s="79"/>
      <c r="F137" s="79"/>
      <c r="G137" s="84">
        <v>397.08695652173913</v>
      </c>
      <c r="H137" s="84">
        <v>7545.0291304347829</v>
      </c>
      <c r="I137" s="84">
        <f>SUM(I134:I135)</f>
        <v>397.08</v>
      </c>
      <c r="J137" s="84">
        <f>SUM(J135:J136)</f>
        <v>7147.949130434783</v>
      </c>
      <c r="K137" s="84">
        <f>SUM(K135:K136)</f>
        <v>397.08</v>
      </c>
      <c r="L137" s="84">
        <f>SUM(L135:L136)</f>
        <v>6750.8691304347831</v>
      </c>
      <c r="M137" s="84">
        <f t="shared" ref="M137:R137" si="101">SUM(M135:M136)</f>
        <v>397.08</v>
      </c>
      <c r="N137" s="84">
        <f t="shared" si="101"/>
        <v>6353.7891304347831</v>
      </c>
      <c r="O137" s="84">
        <f t="shared" si="101"/>
        <v>397.08</v>
      </c>
      <c r="P137" s="84">
        <f t="shared" si="101"/>
        <v>5956.7091304347832</v>
      </c>
      <c r="Q137" s="84">
        <f t="shared" si="101"/>
        <v>397.08</v>
      </c>
      <c r="R137" s="84">
        <f t="shared" si="101"/>
        <v>5559.6291304347833</v>
      </c>
      <c r="S137" s="84">
        <f>SUM(S135:S136)</f>
        <v>397.08</v>
      </c>
      <c r="T137" s="84">
        <f>SUM(T135:T136)</f>
        <v>5162.5491304347834</v>
      </c>
      <c r="U137" s="84"/>
      <c r="V137" s="84"/>
    </row>
    <row r="138" spans="1:22" x14ac:dyDescent="0.2">
      <c r="A138" s="81"/>
      <c r="B138" s="79"/>
      <c r="C138" s="80"/>
      <c r="D138" s="79"/>
      <c r="E138" s="79"/>
      <c r="F138" s="79"/>
      <c r="G138" s="80"/>
      <c r="H138" s="79"/>
      <c r="I138" s="80"/>
      <c r="J138" s="79"/>
      <c r="K138" s="80"/>
      <c r="L138" s="79"/>
      <c r="M138" s="79"/>
      <c r="N138" s="79"/>
      <c r="O138" s="79"/>
      <c r="P138" s="79"/>
      <c r="Q138" s="79"/>
      <c r="R138" s="79"/>
      <c r="S138" s="79"/>
      <c r="T138" s="79"/>
      <c r="U138" s="79"/>
      <c r="V138" s="79"/>
    </row>
    <row r="139" spans="1:22" x14ac:dyDescent="0.2">
      <c r="A139" s="81"/>
      <c r="B139" s="79"/>
      <c r="C139" s="80"/>
      <c r="D139" s="79"/>
      <c r="E139" s="79"/>
      <c r="F139" s="79"/>
      <c r="G139" s="80"/>
      <c r="H139" s="79"/>
      <c r="I139" s="80"/>
      <c r="J139" s="79"/>
      <c r="K139" s="80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</row>
    <row r="140" spans="1:22" x14ac:dyDescent="0.2">
      <c r="A140" s="81"/>
      <c r="B140" s="92" t="s">
        <v>144</v>
      </c>
      <c r="C140" s="80"/>
      <c r="D140" s="79"/>
      <c r="E140" s="79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</row>
    <row r="141" spans="1:22" x14ac:dyDescent="0.2">
      <c r="A141" s="81"/>
      <c r="B141" s="79" t="s">
        <v>157</v>
      </c>
      <c r="C141" s="80">
        <v>3425</v>
      </c>
      <c r="D141" s="79">
        <v>2008</v>
      </c>
      <c r="E141" s="79">
        <v>10</v>
      </c>
      <c r="F141" s="80">
        <v>6</v>
      </c>
      <c r="G141" s="80"/>
      <c r="H141" s="80">
        <v>-0.5</v>
      </c>
      <c r="I141" s="80">
        <f>H141</f>
        <v>-0.5</v>
      </c>
      <c r="J141" s="80">
        <f>H141-I141</f>
        <v>0</v>
      </c>
      <c r="K141" s="80"/>
      <c r="L141" s="80">
        <v>0</v>
      </c>
      <c r="M141" s="80">
        <v>0</v>
      </c>
      <c r="N141" s="80">
        <v>0</v>
      </c>
      <c r="O141" s="80">
        <v>0</v>
      </c>
      <c r="P141" s="80">
        <v>0</v>
      </c>
      <c r="Q141" s="80">
        <v>0</v>
      </c>
      <c r="R141" s="80">
        <v>0</v>
      </c>
      <c r="S141" s="80">
        <v>0</v>
      </c>
      <c r="T141" s="80">
        <v>0</v>
      </c>
      <c r="U141" s="80"/>
      <c r="V141" s="80"/>
    </row>
    <row r="142" spans="1:22" x14ac:dyDescent="0.2">
      <c r="A142" s="81"/>
      <c r="B142" s="79" t="s">
        <v>156</v>
      </c>
      <c r="C142" s="80">
        <v>3781</v>
      </c>
      <c r="D142" s="79">
        <v>2010</v>
      </c>
      <c r="E142" s="79">
        <v>10</v>
      </c>
      <c r="F142" s="80">
        <v>8</v>
      </c>
      <c r="G142" s="80"/>
      <c r="H142" s="82">
        <v>-0.125</v>
      </c>
      <c r="I142" s="80">
        <f>H142</f>
        <v>-0.125</v>
      </c>
      <c r="J142" s="80">
        <f>H142-I142</f>
        <v>0</v>
      </c>
      <c r="K142" s="80"/>
      <c r="L142" s="80">
        <f>J142-K142</f>
        <v>0</v>
      </c>
      <c r="M142" s="80">
        <v>0</v>
      </c>
      <c r="N142" s="80">
        <v>0</v>
      </c>
      <c r="O142" s="80">
        <v>0</v>
      </c>
      <c r="P142" s="80">
        <v>0</v>
      </c>
      <c r="Q142" s="80">
        <v>0</v>
      </c>
      <c r="R142" s="80">
        <v>0</v>
      </c>
      <c r="S142" s="80">
        <v>0</v>
      </c>
      <c r="T142" s="80">
        <v>0</v>
      </c>
      <c r="U142" s="80"/>
      <c r="V142" s="80"/>
    </row>
    <row r="143" spans="1:22" x14ac:dyDescent="0.2">
      <c r="A143" s="81"/>
      <c r="B143" s="79" t="s">
        <v>155</v>
      </c>
      <c r="C143" s="90">
        <v>1635</v>
      </c>
      <c r="D143" s="79">
        <v>2012</v>
      </c>
      <c r="E143" s="79">
        <v>10</v>
      </c>
      <c r="F143" s="80">
        <v>10</v>
      </c>
      <c r="G143" s="80">
        <v>163.5</v>
      </c>
      <c r="H143" s="80">
        <v>980.5</v>
      </c>
      <c r="I143" s="80">
        <f t="shared" ref="I143" si="102">$C143/$E143</f>
        <v>163.5</v>
      </c>
      <c r="J143" s="80">
        <f>H143-I143</f>
        <v>817</v>
      </c>
      <c r="K143" s="80">
        <f t="shared" ref="K143" si="103">$C143/$E143</f>
        <v>163.5</v>
      </c>
      <c r="L143" s="80">
        <f>J143-K143</f>
        <v>653.5</v>
      </c>
      <c r="M143" s="80">
        <v>163.5</v>
      </c>
      <c r="N143" s="80">
        <f t="shared" ref="N143:T143" si="104">L143-M143</f>
        <v>490</v>
      </c>
      <c r="O143" s="80">
        <v>163.5</v>
      </c>
      <c r="P143" s="80">
        <f t="shared" si="104"/>
        <v>326.5</v>
      </c>
      <c r="Q143" s="80">
        <v>163.5</v>
      </c>
      <c r="R143" s="80">
        <f t="shared" si="104"/>
        <v>163</v>
      </c>
      <c r="S143" s="80">
        <f>R143</f>
        <v>163</v>
      </c>
      <c r="T143" s="80">
        <f t="shared" si="104"/>
        <v>0</v>
      </c>
      <c r="U143" s="80"/>
      <c r="V143" s="80"/>
    </row>
    <row r="144" spans="1:22" x14ac:dyDescent="0.2">
      <c r="A144" s="81"/>
      <c r="B144" s="79"/>
      <c r="C144" s="90"/>
      <c r="D144" s="79"/>
      <c r="E144" s="79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</row>
    <row r="145" spans="1:24" x14ac:dyDescent="0.2">
      <c r="A145" s="81"/>
      <c r="B145" s="91" t="s">
        <v>154</v>
      </c>
      <c r="C145" s="84">
        <f>SUM(C141:C143)</f>
        <v>8841</v>
      </c>
      <c r="D145" s="79"/>
      <c r="E145" s="79"/>
      <c r="F145" s="79"/>
      <c r="G145" s="84">
        <v>163.5</v>
      </c>
      <c r="H145" s="84">
        <v>979.875</v>
      </c>
      <c r="I145" s="84">
        <f t="shared" ref="I145:M145" si="105">SUM(I141:I144)</f>
        <v>162.875</v>
      </c>
      <c r="J145" s="84">
        <f t="shared" si="105"/>
        <v>817</v>
      </c>
      <c r="K145" s="84">
        <f t="shared" si="105"/>
        <v>163.5</v>
      </c>
      <c r="L145" s="84">
        <f t="shared" si="105"/>
        <v>653.5</v>
      </c>
      <c r="M145" s="84">
        <f t="shared" si="105"/>
        <v>163.5</v>
      </c>
      <c r="N145" s="84">
        <f>SUM(N141:N144)</f>
        <v>490</v>
      </c>
      <c r="O145" s="84">
        <f t="shared" ref="O145:R145" si="106">SUM(O141:O144)</f>
        <v>163.5</v>
      </c>
      <c r="P145" s="84">
        <f t="shared" si="106"/>
        <v>326.5</v>
      </c>
      <c r="Q145" s="84">
        <f t="shared" si="106"/>
        <v>163.5</v>
      </c>
      <c r="R145" s="84">
        <f t="shared" si="106"/>
        <v>163</v>
      </c>
      <c r="S145" s="84">
        <f>SUM(S141:S144)</f>
        <v>163</v>
      </c>
      <c r="T145" s="84">
        <f>SUM(T141:T144)</f>
        <v>0</v>
      </c>
      <c r="U145" s="84"/>
      <c r="V145" s="84"/>
    </row>
    <row r="146" spans="1:24" x14ac:dyDescent="0.2">
      <c r="A146" s="81"/>
      <c r="B146" s="79"/>
      <c r="C146" s="90"/>
      <c r="D146" s="79"/>
      <c r="E146" s="79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</row>
    <row r="147" spans="1:24" s="86" customFormat="1" x14ac:dyDescent="0.2">
      <c r="A147" s="81"/>
      <c r="B147" s="79"/>
      <c r="C147" s="90"/>
      <c r="D147" s="79"/>
      <c r="E147" s="79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</row>
    <row r="148" spans="1:24" s="86" customFormat="1" x14ac:dyDescent="0.2">
      <c r="A148" s="81"/>
      <c r="B148" s="92" t="s">
        <v>142</v>
      </c>
      <c r="C148" s="80"/>
      <c r="D148" s="79"/>
      <c r="E148" s="79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</row>
    <row r="149" spans="1:24" s="86" customFormat="1" x14ac:dyDescent="0.2">
      <c r="A149" s="81"/>
      <c r="B149" s="79" t="s">
        <v>153</v>
      </c>
      <c r="C149" s="80">
        <v>0</v>
      </c>
      <c r="D149" s="79">
        <v>2011</v>
      </c>
      <c r="E149" s="79">
        <v>4</v>
      </c>
      <c r="F149" s="80">
        <v>3</v>
      </c>
      <c r="G149" s="80">
        <v>0</v>
      </c>
      <c r="H149" s="82">
        <v>-0.32000000000016371</v>
      </c>
      <c r="I149" s="80">
        <f>H149</f>
        <v>-0.32000000000016371</v>
      </c>
      <c r="J149" s="80">
        <f t="shared" ref="J149:J150" si="107">H149-I149</f>
        <v>0</v>
      </c>
      <c r="K149" s="80">
        <v>0</v>
      </c>
      <c r="L149" s="80">
        <f t="shared" ref="L149:L150" si="108">J149-K149</f>
        <v>0</v>
      </c>
      <c r="M149" s="80">
        <f t="shared" ref="M149" si="109">K149-L149</f>
        <v>0</v>
      </c>
      <c r="N149" s="80">
        <v>0</v>
      </c>
      <c r="O149" s="80">
        <v>0</v>
      </c>
      <c r="P149" s="80">
        <f t="shared" ref="P149:P154" si="110">N149-O149</f>
        <v>0</v>
      </c>
      <c r="Q149" s="80">
        <f t="shared" ref="Q149:Q154" si="111">O149-P149</f>
        <v>0</v>
      </c>
      <c r="R149" s="80">
        <f t="shared" ref="R149:R159" si="112">P149-Q149</f>
        <v>0</v>
      </c>
      <c r="S149" s="80">
        <f t="shared" ref="S149:S155" si="113">Q149-R149</f>
        <v>0</v>
      </c>
      <c r="T149" s="80">
        <f t="shared" ref="T149:T155" si="114">R149-S149</f>
        <v>0</v>
      </c>
      <c r="U149" s="80"/>
      <c r="V149" s="80"/>
    </row>
    <row r="150" spans="1:24" s="86" customFormat="1" x14ac:dyDescent="0.2">
      <c r="A150" s="81" t="s">
        <v>152</v>
      </c>
      <c r="B150" s="79" t="s">
        <v>151</v>
      </c>
      <c r="C150" s="80">
        <v>23634</v>
      </c>
      <c r="D150" s="79">
        <v>2014</v>
      </c>
      <c r="E150" s="79">
        <v>4</v>
      </c>
      <c r="F150" s="80">
        <v>4</v>
      </c>
      <c r="G150" s="80">
        <v>5908.5</v>
      </c>
      <c r="H150" s="80">
        <v>11817</v>
      </c>
      <c r="I150" s="80">
        <f t="shared" ref="I150:I155" si="115">$C150/$E150</f>
        <v>5908.5</v>
      </c>
      <c r="J150" s="80">
        <f t="shared" si="107"/>
        <v>5908.5</v>
      </c>
      <c r="K150" s="80">
        <f>J150</f>
        <v>5908.5</v>
      </c>
      <c r="L150" s="80">
        <f t="shared" si="108"/>
        <v>0</v>
      </c>
      <c r="M150" s="80">
        <v>0</v>
      </c>
      <c r="N150" s="80">
        <f t="shared" ref="N150:N152" si="116">L150-M150</f>
        <v>0</v>
      </c>
      <c r="O150" s="80">
        <f t="shared" ref="O150" si="117">M150-N150</f>
        <v>0</v>
      </c>
      <c r="P150" s="80">
        <f t="shared" si="110"/>
        <v>0</v>
      </c>
      <c r="Q150" s="80">
        <f t="shared" si="111"/>
        <v>0</v>
      </c>
      <c r="R150" s="80">
        <f t="shared" si="112"/>
        <v>0</v>
      </c>
      <c r="S150" s="80">
        <f t="shared" si="113"/>
        <v>0</v>
      </c>
      <c r="T150" s="80">
        <f t="shared" si="114"/>
        <v>0</v>
      </c>
      <c r="U150" s="80"/>
      <c r="V150" s="80"/>
    </row>
    <row r="151" spans="1:24" s="86" customFormat="1" x14ac:dyDescent="0.2">
      <c r="A151" s="81" t="s">
        <v>152</v>
      </c>
      <c r="B151" s="79" t="s">
        <v>261</v>
      </c>
      <c r="C151" s="80">
        <v>1919</v>
      </c>
      <c r="D151" s="79">
        <v>2015</v>
      </c>
      <c r="E151" s="79">
        <v>4</v>
      </c>
      <c r="F151" s="80">
        <v>4</v>
      </c>
      <c r="G151" s="80">
        <v>479.75</v>
      </c>
      <c r="H151" s="80">
        <v>1439.25</v>
      </c>
      <c r="I151" s="80">
        <f t="shared" si="115"/>
        <v>479.75</v>
      </c>
      <c r="J151" s="80">
        <f t="shared" ref="J151:J155" si="118">H151-I151</f>
        <v>959.5</v>
      </c>
      <c r="K151" s="80">
        <f t="shared" ref="K151:K155" si="119">$C151/$E151</f>
        <v>479.75</v>
      </c>
      <c r="L151" s="80">
        <f t="shared" ref="L151:L156" si="120">J151-K151</f>
        <v>479.75</v>
      </c>
      <c r="M151" s="80">
        <f>L151</f>
        <v>479.75</v>
      </c>
      <c r="N151" s="80">
        <f t="shared" si="116"/>
        <v>0</v>
      </c>
      <c r="O151" s="80">
        <v>0</v>
      </c>
      <c r="P151" s="80">
        <f t="shared" si="110"/>
        <v>0</v>
      </c>
      <c r="Q151" s="80">
        <f t="shared" si="111"/>
        <v>0</v>
      </c>
      <c r="R151" s="80">
        <f t="shared" si="112"/>
        <v>0</v>
      </c>
      <c r="S151" s="80">
        <f t="shared" si="113"/>
        <v>0</v>
      </c>
      <c r="T151" s="80">
        <f t="shared" si="114"/>
        <v>0</v>
      </c>
      <c r="U151" s="80"/>
      <c r="V151" s="80"/>
    </row>
    <row r="152" spans="1:24" x14ac:dyDescent="0.2">
      <c r="A152" s="81" t="s">
        <v>152</v>
      </c>
      <c r="B152" s="79" t="s">
        <v>262</v>
      </c>
      <c r="C152" s="80">
        <v>3488</v>
      </c>
      <c r="D152" s="79">
        <v>2015</v>
      </c>
      <c r="E152" s="79">
        <v>4</v>
      </c>
      <c r="F152" s="80">
        <v>4</v>
      </c>
      <c r="G152" s="80">
        <v>872</v>
      </c>
      <c r="H152" s="80">
        <v>2616</v>
      </c>
      <c r="I152" s="80">
        <f t="shared" si="115"/>
        <v>872</v>
      </c>
      <c r="J152" s="80">
        <f t="shared" si="118"/>
        <v>1744</v>
      </c>
      <c r="K152" s="80">
        <f t="shared" si="119"/>
        <v>872</v>
      </c>
      <c r="L152" s="80">
        <f t="shared" si="120"/>
        <v>872</v>
      </c>
      <c r="M152" s="80">
        <f t="shared" ref="M152:M154" si="121">L152</f>
        <v>872</v>
      </c>
      <c r="N152" s="80">
        <f t="shared" si="116"/>
        <v>0</v>
      </c>
      <c r="O152" s="80">
        <v>0</v>
      </c>
      <c r="P152" s="80">
        <f t="shared" si="110"/>
        <v>0</v>
      </c>
      <c r="Q152" s="80">
        <f t="shared" si="111"/>
        <v>0</v>
      </c>
      <c r="R152" s="80">
        <f t="shared" si="112"/>
        <v>0</v>
      </c>
      <c r="S152" s="80">
        <f t="shared" si="113"/>
        <v>0</v>
      </c>
      <c r="T152" s="80">
        <f t="shared" si="114"/>
        <v>0</v>
      </c>
      <c r="U152" s="80"/>
      <c r="V152" s="80"/>
    </row>
    <row r="153" spans="1:24" x14ac:dyDescent="0.2">
      <c r="A153" s="81">
        <v>3</v>
      </c>
      <c r="B153" s="79" t="s">
        <v>259</v>
      </c>
      <c r="C153" s="80">
        <v>1477</v>
      </c>
      <c r="D153" s="79">
        <v>2015</v>
      </c>
      <c r="E153" s="79">
        <v>4</v>
      </c>
      <c r="F153" s="80">
        <v>4</v>
      </c>
      <c r="G153" s="80">
        <v>369.25</v>
      </c>
      <c r="H153" s="80">
        <v>1107.75</v>
      </c>
      <c r="I153" s="80">
        <f t="shared" si="115"/>
        <v>369.25</v>
      </c>
      <c r="J153" s="80">
        <f t="shared" si="118"/>
        <v>738.5</v>
      </c>
      <c r="K153" s="80">
        <f t="shared" si="119"/>
        <v>369.25</v>
      </c>
      <c r="L153" s="80">
        <f t="shared" si="120"/>
        <v>369.25</v>
      </c>
      <c r="M153" s="80">
        <f t="shared" si="121"/>
        <v>369.25</v>
      </c>
      <c r="N153" s="80">
        <v>0</v>
      </c>
      <c r="O153" s="80">
        <v>0</v>
      </c>
      <c r="P153" s="80">
        <f t="shared" si="110"/>
        <v>0</v>
      </c>
      <c r="Q153" s="80">
        <f t="shared" si="111"/>
        <v>0</v>
      </c>
      <c r="R153" s="80">
        <f t="shared" si="112"/>
        <v>0</v>
      </c>
      <c r="S153" s="80">
        <f t="shared" si="113"/>
        <v>0</v>
      </c>
      <c r="T153" s="80">
        <f t="shared" si="114"/>
        <v>0</v>
      </c>
      <c r="U153" s="80"/>
      <c r="V153" s="80"/>
    </row>
    <row r="154" spans="1:24" s="86" customFormat="1" x14ac:dyDescent="0.2">
      <c r="A154" s="81"/>
      <c r="B154" s="79" t="s">
        <v>263</v>
      </c>
      <c r="C154" s="80">
        <v>2073</v>
      </c>
      <c r="D154" s="79">
        <v>2015</v>
      </c>
      <c r="E154" s="79">
        <v>4</v>
      </c>
      <c r="F154" s="80">
        <v>4</v>
      </c>
      <c r="G154" s="80">
        <v>518.25</v>
      </c>
      <c r="H154" s="80">
        <v>1554.75</v>
      </c>
      <c r="I154" s="80">
        <f t="shared" si="115"/>
        <v>518.25</v>
      </c>
      <c r="J154" s="80">
        <f t="shared" si="118"/>
        <v>1036.5</v>
      </c>
      <c r="K154" s="80">
        <f t="shared" si="119"/>
        <v>518.25</v>
      </c>
      <c r="L154" s="80">
        <f t="shared" si="120"/>
        <v>518.25</v>
      </c>
      <c r="M154" s="80">
        <f t="shared" si="121"/>
        <v>518.25</v>
      </c>
      <c r="N154" s="80">
        <f t="shared" ref="N154:N156" si="122">L154-M154</f>
        <v>0</v>
      </c>
      <c r="O154" s="80">
        <v>0</v>
      </c>
      <c r="P154" s="80">
        <f t="shared" si="110"/>
        <v>0</v>
      </c>
      <c r="Q154" s="80">
        <f t="shared" si="111"/>
        <v>0</v>
      </c>
      <c r="R154" s="80">
        <f t="shared" si="112"/>
        <v>0</v>
      </c>
      <c r="S154" s="80">
        <f t="shared" si="113"/>
        <v>0</v>
      </c>
      <c r="T154" s="80">
        <f t="shared" si="114"/>
        <v>0</v>
      </c>
      <c r="U154" s="80"/>
      <c r="V154" s="80"/>
    </row>
    <row r="155" spans="1:24" s="86" customFormat="1" x14ac:dyDescent="0.2">
      <c r="A155" s="81"/>
      <c r="B155" s="79" t="s">
        <v>193</v>
      </c>
      <c r="C155" s="80">
        <v>2058</v>
      </c>
      <c r="D155" s="79">
        <v>2016</v>
      </c>
      <c r="E155" s="79">
        <v>4</v>
      </c>
      <c r="F155" s="80">
        <v>4</v>
      </c>
      <c r="G155" s="80"/>
      <c r="H155" s="80">
        <v>2058</v>
      </c>
      <c r="I155" s="80">
        <f t="shared" si="115"/>
        <v>514.5</v>
      </c>
      <c r="J155" s="80">
        <f t="shared" si="118"/>
        <v>1543.5</v>
      </c>
      <c r="K155" s="80">
        <f t="shared" si="119"/>
        <v>514.5</v>
      </c>
      <c r="L155" s="80">
        <f t="shared" si="120"/>
        <v>1029</v>
      </c>
      <c r="M155" s="80">
        <v>514.5</v>
      </c>
      <c r="N155" s="80">
        <f t="shared" si="122"/>
        <v>514.5</v>
      </c>
      <c r="O155" s="80">
        <f>N155</f>
        <v>514.5</v>
      </c>
      <c r="P155" s="80">
        <f>N155-O155</f>
        <v>0</v>
      </c>
      <c r="Q155" s="80">
        <v>0</v>
      </c>
      <c r="R155" s="80">
        <f t="shared" si="112"/>
        <v>0</v>
      </c>
      <c r="S155" s="80">
        <f t="shared" si="113"/>
        <v>0</v>
      </c>
      <c r="T155" s="80">
        <f t="shared" si="114"/>
        <v>0</v>
      </c>
      <c r="U155" s="80"/>
      <c r="V155" s="80"/>
    </row>
    <row r="156" spans="1:24" s="86" customFormat="1" x14ac:dyDescent="0.2">
      <c r="A156" s="81"/>
      <c r="B156" s="79" t="s">
        <v>262</v>
      </c>
      <c r="C156" s="80">
        <v>2117</v>
      </c>
      <c r="D156" s="79">
        <v>2017</v>
      </c>
      <c r="E156" s="79">
        <v>4</v>
      </c>
      <c r="F156" s="80">
        <v>4</v>
      </c>
      <c r="G156" s="80"/>
      <c r="H156" s="80"/>
      <c r="I156" s="80"/>
      <c r="J156" s="80">
        <v>2117</v>
      </c>
      <c r="K156" s="80">
        <f>$C156/$E156</f>
        <v>529.25</v>
      </c>
      <c r="L156" s="80">
        <f t="shared" si="120"/>
        <v>1587.75</v>
      </c>
      <c r="M156" s="80">
        <v>529.25</v>
      </c>
      <c r="N156" s="80">
        <f t="shared" si="122"/>
        <v>1058.5</v>
      </c>
      <c r="O156" s="80">
        <v>529.25</v>
      </c>
      <c r="P156" s="80">
        <f>N156-O156</f>
        <v>529.25</v>
      </c>
      <c r="Q156" s="80">
        <v>529.25</v>
      </c>
      <c r="R156" s="80">
        <f t="shared" si="112"/>
        <v>0</v>
      </c>
      <c r="S156" s="80"/>
      <c r="T156" s="80"/>
      <c r="U156" s="80"/>
      <c r="V156" s="80"/>
    </row>
    <row r="157" spans="1:24" s="86" customFormat="1" ht="12" customHeight="1" x14ac:dyDescent="0.2">
      <c r="A157" s="81"/>
      <c r="B157" s="79" t="s">
        <v>193</v>
      </c>
      <c r="C157" s="80">
        <v>3680.82</v>
      </c>
      <c r="D157" s="79">
        <v>2018</v>
      </c>
      <c r="E157" s="79">
        <v>4</v>
      </c>
      <c r="F157" s="80">
        <v>4</v>
      </c>
      <c r="G157" s="80"/>
      <c r="H157" s="80"/>
      <c r="I157" s="80"/>
      <c r="J157" s="80"/>
      <c r="K157" s="152"/>
      <c r="L157" s="80">
        <v>3680.82</v>
      </c>
      <c r="M157" s="152">
        <f>L157/F157</f>
        <v>920.20500000000004</v>
      </c>
      <c r="N157" s="80">
        <f>L157-M157</f>
        <v>2760.6150000000002</v>
      </c>
      <c r="O157" s="80">
        <v>920.20500000000004</v>
      </c>
      <c r="P157" s="80">
        <f>N157-O157</f>
        <v>1840.4100000000003</v>
      </c>
      <c r="Q157" s="80">
        <v>920.20500000000004</v>
      </c>
      <c r="R157" s="80">
        <f t="shared" si="112"/>
        <v>920.20500000000027</v>
      </c>
      <c r="S157" s="80">
        <v>920.20500000000004</v>
      </c>
      <c r="T157" s="80">
        <f>R157-S157</f>
        <v>0</v>
      </c>
      <c r="U157" s="80">
        <v>0</v>
      </c>
      <c r="V157" s="80">
        <v>0</v>
      </c>
    </row>
    <row r="158" spans="1:24" s="86" customFormat="1" x14ac:dyDescent="0.2">
      <c r="A158" s="81"/>
      <c r="B158" s="79" t="s">
        <v>269</v>
      </c>
      <c r="C158" s="80">
        <v>10000</v>
      </c>
      <c r="D158" s="79">
        <v>2019</v>
      </c>
      <c r="E158" s="79">
        <v>4</v>
      </c>
      <c r="F158" s="80">
        <v>4</v>
      </c>
      <c r="G158" s="80"/>
      <c r="H158" s="80"/>
      <c r="I158" s="80"/>
      <c r="J158" s="80"/>
      <c r="L158" s="80"/>
      <c r="N158" s="80">
        <v>10000</v>
      </c>
      <c r="O158" s="80">
        <v>2500</v>
      </c>
      <c r="P158" s="143">
        <f>N158-O158</f>
        <v>7500</v>
      </c>
      <c r="Q158" s="143">
        <v>2500</v>
      </c>
      <c r="R158" s="143">
        <f t="shared" ref="R158" si="123">P158-Q158</f>
        <v>5000</v>
      </c>
      <c r="S158" s="143">
        <v>2500</v>
      </c>
      <c r="T158" s="143">
        <f>R158-S158</f>
        <v>2500</v>
      </c>
      <c r="U158" s="143">
        <v>2500</v>
      </c>
      <c r="V158" s="143">
        <f>T158-U158</f>
        <v>0</v>
      </c>
      <c r="W158" s="153"/>
      <c r="X158" s="154"/>
    </row>
    <row r="159" spans="1:24" s="86" customFormat="1" x14ac:dyDescent="0.2">
      <c r="A159" s="81"/>
      <c r="B159" s="79" t="s">
        <v>269</v>
      </c>
      <c r="C159" s="80">
        <v>10000</v>
      </c>
      <c r="D159" s="79">
        <v>2020</v>
      </c>
      <c r="E159" s="79">
        <v>4</v>
      </c>
      <c r="F159" s="80">
        <v>4</v>
      </c>
      <c r="G159" s="80"/>
      <c r="H159" s="80"/>
      <c r="I159" s="80"/>
      <c r="J159" s="80"/>
      <c r="L159" s="80"/>
      <c r="M159" s="80"/>
      <c r="N159" s="143"/>
      <c r="O159" s="143"/>
      <c r="P159" s="143">
        <v>10000</v>
      </c>
      <c r="Q159" s="143">
        <v>2500</v>
      </c>
      <c r="R159" s="143">
        <f t="shared" si="112"/>
        <v>7500</v>
      </c>
      <c r="S159" s="143">
        <f t="shared" ref="S159" si="124">Q159</f>
        <v>2500</v>
      </c>
      <c r="T159" s="143">
        <f t="shared" ref="T159:T160" si="125">R159-S159</f>
        <v>5000</v>
      </c>
      <c r="U159" s="143">
        <v>2500</v>
      </c>
      <c r="V159" s="143">
        <f>T159-U159</f>
        <v>2500</v>
      </c>
    </row>
    <row r="160" spans="1:24" s="86" customFormat="1" x14ac:dyDescent="0.2">
      <c r="A160" s="81"/>
      <c r="B160" s="79" t="s">
        <v>269</v>
      </c>
      <c r="C160" s="80">
        <v>10000</v>
      </c>
      <c r="D160" s="79">
        <v>2021</v>
      </c>
      <c r="E160" s="79">
        <v>4</v>
      </c>
      <c r="F160" s="80">
        <v>4</v>
      </c>
      <c r="G160" s="80"/>
      <c r="H160" s="80"/>
      <c r="I160" s="80"/>
      <c r="J160" s="80"/>
      <c r="L160" s="80"/>
      <c r="M160" s="80"/>
      <c r="N160" s="143"/>
      <c r="O160" s="143">
        <f t="shared" ref="O160:O161" si="126">M160</f>
        <v>0</v>
      </c>
      <c r="P160" s="143">
        <f t="shared" ref="P160:P161" si="127">N160-O160</f>
        <v>0</v>
      </c>
      <c r="Q160" s="143"/>
      <c r="R160" s="143">
        <v>10000</v>
      </c>
      <c r="S160" s="143">
        <v>2500</v>
      </c>
      <c r="T160" s="143">
        <f t="shared" si="125"/>
        <v>7500</v>
      </c>
      <c r="U160" s="143">
        <v>2500</v>
      </c>
      <c r="V160" s="143">
        <v>5000</v>
      </c>
    </row>
    <row r="161" spans="1:22" s="86" customFormat="1" x14ac:dyDescent="0.2">
      <c r="A161" s="81"/>
      <c r="B161" s="79" t="s">
        <v>269</v>
      </c>
      <c r="C161" s="80">
        <v>9500</v>
      </c>
      <c r="D161" s="79">
        <v>2022</v>
      </c>
      <c r="E161" s="79">
        <v>4</v>
      </c>
      <c r="F161" s="80">
        <v>4</v>
      </c>
      <c r="G161" s="80"/>
      <c r="H161" s="80"/>
      <c r="I161" s="80"/>
      <c r="J161" s="80"/>
      <c r="L161" s="80"/>
      <c r="M161" s="80"/>
      <c r="N161" s="143"/>
      <c r="O161" s="143">
        <f t="shared" si="126"/>
        <v>0</v>
      </c>
      <c r="P161" s="143">
        <f t="shared" si="127"/>
        <v>0</v>
      </c>
      <c r="Q161" s="143">
        <f t="shared" ref="Q161" si="128">O161</f>
        <v>0</v>
      </c>
      <c r="R161" s="143">
        <f t="shared" ref="R161" si="129">P161-Q161</f>
        <v>0</v>
      </c>
      <c r="S161" s="143"/>
      <c r="T161" s="143">
        <v>9500</v>
      </c>
      <c r="U161" s="143">
        <v>2375</v>
      </c>
      <c r="V161" s="143">
        <f>T161-U161</f>
        <v>7125</v>
      </c>
    </row>
    <row r="162" spans="1:22" s="86" customFormat="1" x14ac:dyDescent="0.2">
      <c r="A162" s="81"/>
      <c r="B162" s="79"/>
      <c r="C162" s="80"/>
      <c r="D162" s="79"/>
      <c r="E162" s="79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</row>
    <row r="163" spans="1:22" s="86" customFormat="1" x14ac:dyDescent="0.2">
      <c r="A163" s="81"/>
      <c r="B163" s="79"/>
      <c r="C163" s="80"/>
      <c r="D163" s="79"/>
      <c r="E163" s="79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</row>
    <row r="164" spans="1:22" s="86" customFormat="1" x14ac:dyDescent="0.2">
      <c r="A164" s="81"/>
      <c r="B164" s="91" t="s">
        <v>150</v>
      </c>
      <c r="C164" s="84">
        <f>SUM(C149:C156)</f>
        <v>36766</v>
      </c>
      <c r="D164" s="79"/>
      <c r="E164" s="79"/>
      <c r="F164" s="79"/>
      <c r="G164" s="84">
        <v>8147.75</v>
      </c>
      <c r="H164" s="84">
        <v>20592.43</v>
      </c>
      <c r="I164" s="84">
        <f t="shared" ref="I164:T164" si="130">SUM(I149:I163)</f>
        <v>8661.93</v>
      </c>
      <c r="J164" s="84">
        <f t="shared" si="130"/>
        <v>14047.5</v>
      </c>
      <c r="K164" s="84">
        <f t="shared" si="130"/>
        <v>9191.5</v>
      </c>
      <c r="L164" s="84">
        <f t="shared" si="130"/>
        <v>8536.82</v>
      </c>
      <c r="M164" s="84">
        <f t="shared" si="130"/>
        <v>4203.2049999999999</v>
      </c>
      <c r="N164" s="84">
        <f t="shared" si="130"/>
        <v>14333.615</v>
      </c>
      <c r="O164" s="84">
        <f t="shared" si="130"/>
        <v>4463.9549999999999</v>
      </c>
      <c r="P164" s="84">
        <f t="shared" si="130"/>
        <v>19869.66</v>
      </c>
      <c r="Q164" s="84">
        <f t="shared" si="130"/>
        <v>6449.4549999999999</v>
      </c>
      <c r="R164" s="84">
        <f t="shared" si="130"/>
        <v>23420.205000000002</v>
      </c>
      <c r="S164" s="84">
        <f t="shared" si="130"/>
        <v>8420.2049999999999</v>
      </c>
      <c r="T164" s="84">
        <f t="shared" si="130"/>
        <v>24500</v>
      </c>
      <c r="U164" s="84"/>
      <c r="V164" s="84"/>
    </row>
    <row r="165" spans="1:22" s="86" customFormat="1" x14ac:dyDescent="0.2">
      <c r="A165" s="81"/>
      <c r="B165" s="93"/>
      <c r="C165" s="90"/>
      <c r="D165" s="79"/>
      <c r="E165" s="79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</row>
    <row r="166" spans="1:22" s="86" customFormat="1" x14ac:dyDescent="0.2">
      <c r="A166" s="81"/>
      <c r="B166" s="93"/>
      <c r="C166" s="80"/>
      <c r="D166" s="79"/>
      <c r="E166" s="79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</row>
    <row r="167" spans="1:22" s="86" customFormat="1" x14ac:dyDescent="0.2">
      <c r="A167" s="81"/>
      <c r="B167" s="92" t="s">
        <v>130</v>
      </c>
      <c r="C167" s="90"/>
      <c r="D167" s="79"/>
      <c r="E167" s="79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</row>
    <row r="168" spans="1:22" s="86" customFormat="1" x14ac:dyDescent="0.2">
      <c r="A168" s="81"/>
      <c r="B168" s="79"/>
      <c r="C168" s="80"/>
      <c r="D168" s="79"/>
      <c r="E168" s="79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</row>
    <row r="169" spans="1:22" s="86" customFormat="1" x14ac:dyDescent="0.2">
      <c r="A169" s="81"/>
      <c r="B169" s="79" t="s">
        <v>149</v>
      </c>
      <c r="C169" s="80">
        <f>1971.09</f>
        <v>1971.09</v>
      </c>
      <c r="D169" s="79">
        <v>2013</v>
      </c>
      <c r="E169" s="79">
        <v>10</v>
      </c>
      <c r="F169" s="80">
        <v>10</v>
      </c>
      <c r="G169" s="80">
        <v>197.10899999999998</v>
      </c>
      <c r="H169" s="80">
        <v>1379.7630000000001</v>
      </c>
      <c r="I169" s="80">
        <f>$C$169/$E$169</f>
        <v>197.10899999999998</v>
      </c>
      <c r="J169" s="80">
        <f>H169-I169</f>
        <v>1182.6540000000002</v>
      </c>
      <c r="K169" s="80">
        <f>$C$169/$E$169</f>
        <v>197.10899999999998</v>
      </c>
      <c r="L169" s="80">
        <f>J169-K169</f>
        <v>985.5450000000003</v>
      </c>
      <c r="M169" s="80">
        <v>197.10899999999998</v>
      </c>
      <c r="N169" s="80">
        <f t="shared" ref="N169:T169" si="131">L169-M169</f>
        <v>788.43600000000038</v>
      </c>
      <c r="O169" s="80">
        <v>197.10899999999998</v>
      </c>
      <c r="P169" s="80">
        <f t="shared" si="131"/>
        <v>591.32700000000045</v>
      </c>
      <c r="Q169" s="80">
        <v>197.10899999999998</v>
      </c>
      <c r="R169" s="80">
        <f t="shared" si="131"/>
        <v>394.21800000000047</v>
      </c>
      <c r="S169" s="80">
        <f>$C$169/$E$169</f>
        <v>197.10899999999998</v>
      </c>
      <c r="T169" s="80">
        <f t="shared" si="131"/>
        <v>197.10900000000049</v>
      </c>
      <c r="U169" s="80"/>
      <c r="V169" s="80"/>
    </row>
    <row r="170" spans="1:22" s="86" customFormat="1" x14ac:dyDescent="0.2">
      <c r="A170" s="81"/>
      <c r="B170" s="79"/>
      <c r="C170" s="80"/>
      <c r="D170" s="79"/>
      <c r="E170" s="79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</row>
    <row r="171" spans="1:22" s="86" customFormat="1" x14ac:dyDescent="0.2">
      <c r="A171" s="81"/>
      <c r="B171" s="91" t="s">
        <v>148</v>
      </c>
      <c r="C171" s="84">
        <f>SUM(C168:C170)</f>
        <v>1971.09</v>
      </c>
      <c r="D171" s="79"/>
      <c r="E171" s="79"/>
      <c r="F171" s="79"/>
      <c r="G171" s="84">
        <v>197.10899999999998</v>
      </c>
      <c r="H171" s="84">
        <v>1379.7630000000001</v>
      </c>
      <c r="I171" s="84">
        <f t="shared" ref="I171:R171" si="132">SUM(I168:I170)</f>
        <v>197.10899999999998</v>
      </c>
      <c r="J171" s="84">
        <f t="shared" si="132"/>
        <v>1182.6540000000002</v>
      </c>
      <c r="K171" s="84">
        <f t="shared" si="132"/>
        <v>197.10899999999998</v>
      </c>
      <c r="L171" s="84">
        <f t="shared" si="132"/>
        <v>985.5450000000003</v>
      </c>
      <c r="M171" s="84">
        <f t="shared" si="132"/>
        <v>197.10899999999998</v>
      </c>
      <c r="N171" s="84">
        <f t="shared" si="132"/>
        <v>788.43600000000038</v>
      </c>
      <c r="O171" s="84">
        <f t="shared" si="132"/>
        <v>197.10899999999998</v>
      </c>
      <c r="P171" s="84">
        <f t="shared" si="132"/>
        <v>591.32700000000045</v>
      </c>
      <c r="Q171" s="84">
        <f t="shared" si="132"/>
        <v>197.10899999999998</v>
      </c>
      <c r="R171" s="84">
        <f t="shared" si="132"/>
        <v>394.21800000000047</v>
      </c>
      <c r="S171" s="84">
        <f>SUM(S168:S170)</f>
        <v>197.10899999999998</v>
      </c>
      <c r="T171" s="84">
        <f>SUM(T168:T170)</f>
        <v>197.10900000000049</v>
      </c>
      <c r="U171" s="84"/>
      <c r="V171" s="84"/>
    </row>
    <row r="172" spans="1:22" s="86" customFormat="1" x14ac:dyDescent="0.2">
      <c r="A172" s="81"/>
      <c r="B172" s="79"/>
      <c r="C172" s="80"/>
      <c r="D172" s="79"/>
      <c r="E172" s="79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</row>
    <row r="173" spans="1:22" s="86" customFormat="1" x14ac:dyDescent="0.2">
      <c r="A173" s="81"/>
      <c r="B173" s="79"/>
      <c r="C173" s="90"/>
      <c r="D173" s="79"/>
      <c r="E173" s="79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</row>
    <row r="174" spans="1:22" s="86" customFormat="1" x14ac:dyDescent="0.2">
      <c r="A174" s="81"/>
      <c r="B174" s="87" t="s">
        <v>147</v>
      </c>
      <c r="C174" s="88">
        <f>C106+C131+C137+C172+C145+C164+C171</f>
        <v>146298.09</v>
      </c>
      <c r="D174" s="89"/>
      <c r="E174" s="89"/>
      <c r="F174" s="88" t="s">
        <v>0</v>
      </c>
      <c r="G174" s="88">
        <v>16316.515004140787</v>
      </c>
      <c r="H174" s="88">
        <v>47204.500939958591</v>
      </c>
      <c r="I174" s="88">
        <f t="shared" ref="I174:T174" si="133">I106+I131+I137+I145+I164+I171</f>
        <v>15773.377333333334</v>
      </c>
      <c r="J174" s="88">
        <f t="shared" si="133"/>
        <v>33548.12360662526</v>
      </c>
      <c r="K174" s="88">
        <f t="shared" si="133"/>
        <v>13580.572333333334</v>
      </c>
      <c r="L174" s="88">
        <f t="shared" si="133"/>
        <v>23648.371273291927</v>
      </c>
      <c r="M174" s="88">
        <f t="shared" si="133"/>
        <v>8592.8794761904774</v>
      </c>
      <c r="N174" s="88">
        <f t="shared" si="133"/>
        <v>64555.491797101458</v>
      </c>
      <c r="O174" s="88">
        <f t="shared" si="133"/>
        <v>9006.5689999999995</v>
      </c>
      <c r="P174" s="88">
        <f t="shared" si="133"/>
        <v>71548.922797101462</v>
      </c>
      <c r="Q174" s="88">
        <f t="shared" si="133"/>
        <v>11352.319</v>
      </c>
      <c r="R174" s="88">
        <f t="shared" si="133"/>
        <v>73446.603797101445</v>
      </c>
      <c r="S174" s="88">
        <f t="shared" si="133"/>
        <v>13729.059000000001</v>
      </c>
      <c r="T174" s="88">
        <f t="shared" si="133"/>
        <v>75717.544797101451</v>
      </c>
      <c r="U174" s="88"/>
      <c r="V174" s="88"/>
    </row>
    <row r="175" spans="1:22" s="86" customFormat="1" x14ac:dyDescent="0.2">
      <c r="A175" s="81"/>
      <c r="B175" s="79"/>
      <c r="C175" s="80"/>
      <c r="D175" s="79"/>
      <c r="E175" s="79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</row>
    <row r="176" spans="1:22" s="86" customFormat="1" x14ac:dyDescent="0.2">
      <c r="A176" s="81"/>
      <c r="B176" s="79"/>
      <c r="C176" s="80"/>
      <c r="D176" s="79"/>
      <c r="E176" s="79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</row>
    <row r="177" spans="1:22" s="86" customFormat="1" x14ac:dyDescent="0.2">
      <c r="A177" s="81"/>
      <c r="B177" s="87" t="s">
        <v>146</v>
      </c>
      <c r="C177" s="80"/>
      <c r="D177" s="79"/>
      <c r="E177" s="79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</row>
    <row r="178" spans="1:22" s="86" customFormat="1" x14ac:dyDescent="0.2">
      <c r="A178" s="81"/>
      <c r="B178" s="79"/>
      <c r="C178" s="80"/>
      <c r="D178" s="79"/>
      <c r="E178" s="79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</row>
    <row r="179" spans="1:22" s="86" customFormat="1" x14ac:dyDescent="0.2">
      <c r="A179" s="81">
        <v>100</v>
      </c>
      <c r="B179" s="85" t="s">
        <v>145</v>
      </c>
      <c r="C179" s="84">
        <f>C137</f>
        <v>9927</v>
      </c>
      <c r="D179" s="79"/>
      <c r="E179" s="79"/>
      <c r="F179" s="83" t="s">
        <v>0</v>
      </c>
      <c r="G179" s="84">
        <v>397.08695652173913</v>
      </c>
      <c r="H179" s="84">
        <v>7545.0291304347829</v>
      </c>
      <c r="I179" s="84">
        <f t="shared" ref="I179:T179" si="134">I137</f>
        <v>397.08</v>
      </c>
      <c r="J179" s="84">
        <f t="shared" si="134"/>
        <v>7147.949130434783</v>
      </c>
      <c r="K179" s="84">
        <f t="shared" si="134"/>
        <v>397.08</v>
      </c>
      <c r="L179" s="84">
        <f t="shared" si="134"/>
        <v>6750.8691304347831</v>
      </c>
      <c r="M179" s="84">
        <f t="shared" si="134"/>
        <v>397.08</v>
      </c>
      <c r="N179" s="84">
        <f t="shared" si="134"/>
        <v>6353.7891304347831</v>
      </c>
      <c r="O179" s="84">
        <f t="shared" si="134"/>
        <v>397.08</v>
      </c>
      <c r="P179" s="84">
        <f t="shared" si="134"/>
        <v>5956.7091304347832</v>
      </c>
      <c r="Q179" s="84">
        <f t="shared" si="134"/>
        <v>397.08</v>
      </c>
      <c r="R179" s="84">
        <f t="shared" si="134"/>
        <v>5559.6291304347833</v>
      </c>
      <c r="S179" s="84">
        <f t="shared" si="134"/>
        <v>397.08</v>
      </c>
      <c r="T179" s="84">
        <f t="shared" si="134"/>
        <v>5162.5491304347834</v>
      </c>
      <c r="U179" s="84"/>
      <c r="V179" s="84"/>
    </row>
    <row r="180" spans="1:22" s="86" customFormat="1" x14ac:dyDescent="0.2">
      <c r="A180" s="81"/>
      <c r="B180" s="79"/>
      <c r="C180" s="80"/>
      <c r="D180" s="79"/>
      <c r="E180" s="79"/>
      <c r="F180" s="83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</row>
    <row r="181" spans="1:22" s="86" customFormat="1" x14ac:dyDescent="0.2">
      <c r="A181" s="81">
        <v>250</v>
      </c>
      <c r="B181" s="85" t="s">
        <v>144</v>
      </c>
      <c r="C181" s="84">
        <f>C61+C145</f>
        <v>20708</v>
      </c>
      <c r="D181" s="79"/>
      <c r="E181" s="79"/>
      <c r="F181" s="83"/>
      <c r="G181" s="84">
        <v>442.4</v>
      </c>
      <c r="H181" s="84">
        <v>2914.0286507936512</v>
      </c>
      <c r="I181" s="84">
        <f t="shared" ref="I181:T181" si="135">I61+I145</f>
        <v>440.93976190476212</v>
      </c>
      <c r="J181" s="84">
        <f t="shared" si="135"/>
        <v>2473.088888888889</v>
      </c>
      <c r="K181" s="84">
        <f t="shared" si="135"/>
        <v>442.4</v>
      </c>
      <c r="L181" s="84">
        <f t="shared" si="135"/>
        <v>2030.6888888888889</v>
      </c>
      <c r="M181" s="84">
        <f t="shared" si="135"/>
        <v>442.4</v>
      </c>
      <c r="N181" s="84">
        <f t="shared" si="135"/>
        <v>1588.288888888889</v>
      </c>
      <c r="O181" s="84">
        <f t="shared" si="135"/>
        <v>442.4</v>
      </c>
      <c r="P181" s="84">
        <f t="shared" si="135"/>
        <v>1145.8888888888891</v>
      </c>
      <c r="Q181" s="84">
        <f t="shared" si="135"/>
        <v>441.68888888888887</v>
      </c>
      <c r="R181" s="84">
        <f t="shared" si="135"/>
        <v>704.20000000000027</v>
      </c>
      <c r="S181" s="84">
        <f t="shared" si="135"/>
        <v>298.3</v>
      </c>
      <c r="T181" s="84">
        <f t="shared" si="135"/>
        <v>405.90000000000026</v>
      </c>
      <c r="U181" s="84"/>
      <c r="V181" s="84"/>
    </row>
    <row r="182" spans="1:22" s="86" customFormat="1" x14ac:dyDescent="0.2">
      <c r="A182" s="81"/>
      <c r="B182" s="79"/>
      <c r="C182" s="80"/>
      <c r="D182" s="79"/>
      <c r="E182" s="79"/>
      <c r="F182" s="83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</row>
    <row r="183" spans="1:22" s="86" customFormat="1" x14ac:dyDescent="0.2">
      <c r="A183" s="81">
        <v>300</v>
      </c>
      <c r="B183" s="85" t="s">
        <v>143</v>
      </c>
      <c r="C183" s="84">
        <f>C19+C106</f>
        <v>111687</v>
      </c>
      <c r="D183" s="79"/>
      <c r="E183" s="79"/>
      <c r="F183" s="83"/>
      <c r="G183" s="84">
        <v>3561.333333333333</v>
      </c>
      <c r="H183" s="84">
        <v>3464.7366666666667</v>
      </c>
      <c r="I183" s="84">
        <f t="shared" ref="I183:T183" si="136">I19+I106</f>
        <v>2706.5333333333333</v>
      </c>
      <c r="J183" s="84">
        <f t="shared" si="136"/>
        <v>758.20333333333338</v>
      </c>
      <c r="K183" s="84">
        <f t="shared" si="136"/>
        <v>100.13333333333334</v>
      </c>
      <c r="L183" s="84">
        <f t="shared" si="136"/>
        <v>658.40000000000009</v>
      </c>
      <c r="M183" s="84">
        <f t="shared" si="136"/>
        <v>100.13333333333334</v>
      </c>
      <c r="N183" s="84">
        <f t="shared" si="136"/>
        <v>71558.266666666663</v>
      </c>
      <c r="O183" s="84">
        <f t="shared" si="136"/>
        <v>4833.4666666666662</v>
      </c>
      <c r="P183" s="84">
        <f t="shared" si="136"/>
        <v>66724.800000000003</v>
      </c>
      <c r="Q183" s="84">
        <f t="shared" si="136"/>
        <v>4833.4666666666662</v>
      </c>
      <c r="R183" s="84">
        <f t="shared" si="136"/>
        <v>61891.333333333336</v>
      </c>
      <c r="S183" s="84">
        <f t="shared" si="136"/>
        <v>4833.4666666666662</v>
      </c>
      <c r="T183" s="84">
        <f t="shared" si="136"/>
        <v>57057.866666666669</v>
      </c>
      <c r="U183" s="84"/>
      <c r="V183" s="84"/>
    </row>
    <row r="184" spans="1:22" s="86" customFormat="1" x14ac:dyDescent="0.2">
      <c r="A184" s="81"/>
      <c r="B184" s="79"/>
      <c r="C184" s="80"/>
      <c r="D184" s="79"/>
      <c r="E184" s="79"/>
      <c r="F184" s="83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</row>
    <row r="185" spans="1:22" s="86" customFormat="1" x14ac:dyDescent="0.2">
      <c r="A185" s="81">
        <v>500</v>
      </c>
      <c r="B185" s="85" t="s">
        <v>142</v>
      </c>
      <c r="C185" s="84">
        <f>C78+C164</f>
        <v>116917</v>
      </c>
      <c r="D185" s="79"/>
      <c r="E185" s="79"/>
      <c r="F185" s="83"/>
      <c r="G185" s="84">
        <v>16574.5</v>
      </c>
      <c r="H185" s="84">
        <v>43243.18</v>
      </c>
      <c r="I185" s="84">
        <f t="shared" ref="I185:T185" si="137">I78+I164</f>
        <v>17838.68</v>
      </c>
      <c r="J185" s="84">
        <f t="shared" si="137"/>
        <v>27521.5</v>
      </c>
      <c r="K185" s="84">
        <f t="shared" si="137"/>
        <v>18368.25</v>
      </c>
      <c r="L185" s="84">
        <f t="shared" si="137"/>
        <v>16778.07</v>
      </c>
      <c r="M185" s="84">
        <f t="shared" si="137"/>
        <v>8457.4549999999999</v>
      </c>
      <c r="N185" s="84">
        <f t="shared" si="137"/>
        <v>28320.614999999998</v>
      </c>
      <c r="O185" s="84">
        <f t="shared" si="137"/>
        <v>8913.16</v>
      </c>
      <c r="P185" s="84">
        <f t="shared" si="137"/>
        <v>39407.455000000002</v>
      </c>
      <c r="Q185" s="84">
        <f t="shared" si="137"/>
        <v>12369.66</v>
      </c>
      <c r="R185" s="84">
        <f t="shared" si="137"/>
        <v>47037.794999999998</v>
      </c>
      <c r="S185" s="84">
        <f t="shared" si="137"/>
        <v>16840.41</v>
      </c>
      <c r="T185" s="84">
        <f t="shared" si="137"/>
        <v>49197.385000000002</v>
      </c>
      <c r="U185" s="84"/>
      <c r="V185" s="84"/>
    </row>
    <row r="186" spans="1:22" s="86" customFormat="1" x14ac:dyDescent="0.2">
      <c r="A186" s="81"/>
      <c r="B186" s="79"/>
      <c r="C186" s="80"/>
      <c r="D186" s="79"/>
      <c r="E186" s="79"/>
      <c r="F186" s="83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</row>
    <row r="187" spans="1:22" s="86" customFormat="1" x14ac:dyDescent="0.2">
      <c r="A187" s="81">
        <v>600</v>
      </c>
      <c r="B187" s="85" t="s">
        <v>141</v>
      </c>
      <c r="C187" s="84">
        <f>C52+C131</f>
        <v>92866</v>
      </c>
      <c r="D187" s="79"/>
      <c r="E187" s="79"/>
      <c r="F187" s="83"/>
      <c r="G187" s="84">
        <v>12491.585714285717</v>
      </c>
      <c r="H187" s="84">
        <v>29374.622857142858</v>
      </c>
      <c r="I187" s="84">
        <f t="shared" ref="I187:T187" si="138">I52+I131</f>
        <v>12185.475000000002</v>
      </c>
      <c r="J187" s="84">
        <f t="shared" si="138"/>
        <v>17189.147857142856</v>
      </c>
      <c r="K187" s="84">
        <f t="shared" si="138"/>
        <v>6509.8749999999991</v>
      </c>
      <c r="L187" s="84">
        <f t="shared" si="138"/>
        <v>10679.272857142856</v>
      </c>
      <c r="M187" s="84">
        <f t="shared" si="138"/>
        <v>6510.477142857143</v>
      </c>
      <c r="N187" s="84">
        <f t="shared" si="138"/>
        <v>12168.795714285716</v>
      </c>
      <c r="O187" s="84">
        <f t="shared" si="138"/>
        <v>2369.0357142857147</v>
      </c>
      <c r="P187" s="84">
        <f t="shared" si="138"/>
        <v>21799.760000000002</v>
      </c>
      <c r="Q187" s="84">
        <f t="shared" si="138"/>
        <v>3200</v>
      </c>
      <c r="R187" s="84">
        <f t="shared" si="138"/>
        <v>25099.760000000002</v>
      </c>
      <c r="S187" s="84">
        <f t="shared" si="138"/>
        <v>4012.7400000000002</v>
      </c>
      <c r="T187" s="84">
        <f t="shared" si="138"/>
        <v>34087.020000000004</v>
      </c>
      <c r="U187" s="84"/>
      <c r="V187" s="84"/>
    </row>
    <row r="188" spans="1:22" s="86" customFormat="1" x14ac:dyDescent="0.2">
      <c r="A188" s="81"/>
      <c r="B188" s="79"/>
      <c r="C188" s="80"/>
      <c r="D188" s="79"/>
      <c r="E188" s="79"/>
      <c r="F188" s="83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</row>
    <row r="189" spans="1:22" x14ac:dyDescent="0.2">
      <c r="A189" s="81">
        <v>800</v>
      </c>
      <c r="B189" s="85" t="s">
        <v>131</v>
      </c>
      <c r="C189" s="84">
        <f>C25</f>
        <v>5748</v>
      </c>
      <c r="D189" s="79"/>
      <c r="E189" s="79"/>
      <c r="F189" s="83"/>
      <c r="G189" s="84">
        <v>383.21428571428572</v>
      </c>
      <c r="H189" s="84">
        <v>3832.3471428571434</v>
      </c>
      <c r="I189" s="84">
        <f t="shared" ref="I189:T189" si="139">I25</f>
        <v>383.21428571428572</v>
      </c>
      <c r="J189" s="84">
        <f t="shared" si="139"/>
        <v>3449.1328571428576</v>
      </c>
      <c r="K189" s="84">
        <f t="shared" si="139"/>
        <v>383.21428571428572</v>
      </c>
      <c r="L189" s="84">
        <f t="shared" si="139"/>
        <v>3065.9185714285718</v>
      </c>
      <c r="M189" s="84">
        <f t="shared" si="139"/>
        <v>383.21428571428572</v>
      </c>
      <c r="N189" s="84">
        <f t="shared" si="139"/>
        <v>2682.704285714286</v>
      </c>
      <c r="O189" s="84">
        <f t="shared" si="139"/>
        <v>383.21428571428572</v>
      </c>
      <c r="P189" s="84">
        <f t="shared" si="139"/>
        <v>2299.4900000000002</v>
      </c>
      <c r="Q189" s="84">
        <f t="shared" si="139"/>
        <v>383.21428571428572</v>
      </c>
      <c r="R189" s="84">
        <f t="shared" si="139"/>
        <v>1916.2757142857145</v>
      </c>
      <c r="S189" s="84">
        <f t="shared" si="139"/>
        <v>383.21428571428572</v>
      </c>
      <c r="T189" s="84">
        <f t="shared" si="139"/>
        <v>1533.0614285714287</v>
      </c>
      <c r="U189" s="84"/>
      <c r="V189" s="84"/>
    </row>
    <row r="190" spans="1:22" s="86" customFormat="1" ht="20.100000000000001" customHeight="1" x14ac:dyDescent="0.2">
      <c r="A190" s="81"/>
      <c r="B190" s="79"/>
      <c r="C190" s="80"/>
      <c r="D190" s="79"/>
      <c r="E190" s="79"/>
      <c r="F190" s="83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</row>
    <row r="191" spans="1:22" x14ac:dyDescent="0.2">
      <c r="A191" s="81">
        <v>950</v>
      </c>
      <c r="B191" s="85" t="s">
        <v>130</v>
      </c>
      <c r="C191" s="84">
        <f>C86+C171</f>
        <v>8755.09</v>
      </c>
      <c r="D191" s="79"/>
      <c r="E191" s="79"/>
      <c r="F191" s="83"/>
      <c r="G191" s="84">
        <v>875.50900000000001</v>
      </c>
      <c r="H191" s="84">
        <v>3416.8601428571428</v>
      </c>
      <c r="I191" s="84">
        <f t="shared" ref="I191:T191" si="140">I86+I171</f>
        <v>875.50900000000001</v>
      </c>
      <c r="J191" s="84">
        <f t="shared" si="140"/>
        <v>2541.3511428571428</v>
      </c>
      <c r="K191" s="84">
        <f t="shared" si="140"/>
        <v>875.50900000000001</v>
      </c>
      <c r="L191" s="84">
        <f t="shared" si="140"/>
        <v>1665.8421428571432</v>
      </c>
      <c r="M191" s="84">
        <f t="shared" si="140"/>
        <v>877.40614285714287</v>
      </c>
      <c r="N191" s="84">
        <f t="shared" si="140"/>
        <v>788.43600000000038</v>
      </c>
      <c r="O191" s="84">
        <f t="shared" si="140"/>
        <v>197.10899999999998</v>
      </c>
      <c r="P191" s="84">
        <f t="shared" si="140"/>
        <v>591.32700000000045</v>
      </c>
      <c r="Q191" s="84">
        <f t="shared" si="140"/>
        <v>197.10899999999998</v>
      </c>
      <c r="R191" s="84">
        <f t="shared" si="140"/>
        <v>394.21800000000047</v>
      </c>
      <c r="S191" s="84">
        <f t="shared" si="140"/>
        <v>197.10899999999998</v>
      </c>
      <c r="T191" s="84">
        <f t="shared" si="140"/>
        <v>197.10900000000049</v>
      </c>
      <c r="U191" s="84"/>
      <c r="V191" s="84"/>
    </row>
    <row r="192" spans="1:22" s="69" customFormat="1" x14ac:dyDescent="0.2">
      <c r="A192" s="81"/>
      <c r="B192" s="79"/>
      <c r="C192" s="80"/>
      <c r="D192" s="79"/>
      <c r="E192" s="79"/>
      <c r="F192" s="83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</row>
    <row r="193" spans="1:22" s="69" customFormat="1" x14ac:dyDescent="0.2">
      <c r="A193" s="81"/>
      <c r="B193" s="79" t="s">
        <v>0</v>
      </c>
      <c r="C193" s="80"/>
      <c r="D193" s="79"/>
      <c r="E193" s="79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</row>
    <row r="194" spans="1:22" s="69" customFormat="1" x14ac:dyDescent="0.2">
      <c r="A194" s="77"/>
      <c r="B194" s="76" t="s">
        <v>140</v>
      </c>
      <c r="C194" s="74">
        <f>C179+C183+C189+C187+C181+C185+C191</f>
        <v>366608.09</v>
      </c>
      <c r="D194" s="75"/>
      <c r="E194" s="75"/>
      <c r="F194" s="74" t="s">
        <v>0</v>
      </c>
      <c r="G194" s="74">
        <v>34725.629289855075</v>
      </c>
      <c r="H194" s="74">
        <v>93790.804590752246</v>
      </c>
      <c r="I194" s="74">
        <f t="shared" ref="I194:T194" si="141">I179+I183+I189+I187+I181+I185+I191</f>
        <v>34827.431380952381</v>
      </c>
      <c r="J194" s="73">
        <f t="shared" si="141"/>
        <v>61080.373209799865</v>
      </c>
      <c r="K194" s="73">
        <f t="shared" si="141"/>
        <v>27076.461619047615</v>
      </c>
      <c r="L194" s="73">
        <f t="shared" si="141"/>
        <v>41629.061590752244</v>
      </c>
      <c r="M194" s="73">
        <f t="shared" si="141"/>
        <v>17168.165904761907</v>
      </c>
      <c r="N194" s="73">
        <f t="shared" si="141"/>
        <v>123460.89568599033</v>
      </c>
      <c r="O194" s="73">
        <f t="shared" si="141"/>
        <v>17535.465666666667</v>
      </c>
      <c r="P194" s="73">
        <f t="shared" si="141"/>
        <v>137925.43001932368</v>
      </c>
      <c r="Q194" s="73">
        <f>Q179+Q183+Q189+Q187+Q181+Q185+Q191</f>
        <v>21822.218841269842</v>
      </c>
      <c r="R194" s="73">
        <f t="shared" si="141"/>
        <v>142603.21117805381</v>
      </c>
      <c r="S194" s="73">
        <f t="shared" si="141"/>
        <v>26962.319952380949</v>
      </c>
      <c r="T194" s="73">
        <f t="shared" si="141"/>
        <v>147640.89122567288</v>
      </c>
      <c r="U194" s="73"/>
      <c r="V194" s="73"/>
    </row>
    <row r="195" spans="1:22" s="69" customFormat="1" x14ac:dyDescent="0.2">
      <c r="A195" s="71"/>
      <c r="C195" s="70"/>
      <c r="H195" s="72"/>
      <c r="J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</row>
    <row r="196" spans="1:22" s="132" customFormat="1" x14ac:dyDescent="0.2">
      <c r="C196" s="133"/>
      <c r="H196" s="131"/>
      <c r="J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</row>
    <row r="197" spans="1:22" s="69" customFormat="1" x14ac:dyDescent="0.2">
      <c r="A197" s="71"/>
      <c r="B197" s="127" t="s">
        <v>258</v>
      </c>
      <c r="C197" s="70"/>
      <c r="H197" s="72"/>
      <c r="J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</row>
    <row r="198" spans="1:22" s="69" customFormat="1" x14ac:dyDescent="0.2">
      <c r="A198" s="71"/>
      <c r="C198" s="70"/>
      <c r="H198" s="72"/>
      <c r="J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</row>
    <row r="199" spans="1:22" s="69" customFormat="1" x14ac:dyDescent="0.2">
      <c r="A199" s="71"/>
      <c r="B199" s="128">
        <v>2018</v>
      </c>
      <c r="C199" s="70"/>
      <c r="H199" s="72"/>
      <c r="J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</row>
    <row r="200" spans="1:22" s="69" customFormat="1" x14ac:dyDescent="0.2">
      <c r="A200" s="71"/>
      <c r="B200" s="69" t="s">
        <v>291</v>
      </c>
      <c r="C200" s="130">
        <v>3680.82</v>
      </c>
      <c r="H200" s="72"/>
      <c r="J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</row>
    <row r="201" spans="1:22" s="69" customFormat="1" x14ac:dyDescent="0.2">
      <c r="A201" s="71"/>
      <c r="B201" s="69" t="s">
        <v>291</v>
      </c>
      <c r="C201" s="130">
        <v>3944</v>
      </c>
      <c r="H201" s="72"/>
      <c r="J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</row>
    <row r="202" spans="1:22" s="69" customFormat="1" x14ac:dyDescent="0.2">
      <c r="A202" s="71"/>
      <c r="B202" s="129"/>
      <c r="C202" s="145">
        <f>SUM(C200:C201)</f>
        <v>7624.82</v>
      </c>
      <c r="G202" s="132"/>
      <c r="H202" s="72"/>
      <c r="J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</row>
    <row r="203" spans="1:22" s="69" customFormat="1" x14ac:dyDescent="0.2">
      <c r="A203" s="71"/>
      <c r="B203" s="129"/>
      <c r="C203" s="130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</row>
    <row r="204" spans="1:22" s="69" customFormat="1" x14ac:dyDescent="0.2">
      <c r="A204" s="71"/>
      <c r="B204" s="128">
        <v>2019</v>
      </c>
      <c r="C204" s="70"/>
      <c r="H204" s="72"/>
      <c r="J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</row>
    <row r="205" spans="1:22" s="69" customFormat="1" x14ac:dyDescent="0.2">
      <c r="A205" s="71"/>
      <c r="B205" s="69" t="s">
        <v>278</v>
      </c>
      <c r="C205" s="130">
        <v>4000</v>
      </c>
      <c r="H205" s="72"/>
      <c r="J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</row>
    <row r="206" spans="1:22" s="69" customFormat="1" x14ac:dyDescent="0.2">
      <c r="A206" s="71"/>
      <c r="B206" s="129" t="s">
        <v>279</v>
      </c>
      <c r="C206" s="130">
        <v>71000</v>
      </c>
      <c r="H206" s="72"/>
      <c r="J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</row>
    <row r="207" spans="1:22" s="69" customFormat="1" x14ac:dyDescent="0.2">
      <c r="A207" s="71"/>
      <c r="B207" s="129" t="s">
        <v>280</v>
      </c>
      <c r="C207" s="130">
        <v>4000</v>
      </c>
      <c r="H207" s="72"/>
      <c r="J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</row>
    <row r="208" spans="1:22" s="69" customFormat="1" x14ac:dyDescent="0.2">
      <c r="A208" s="71"/>
      <c r="B208" s="129" t="s">
        <v>281</v>
      </c>
      <c r="C208" s="130">
        <v>20000</v>
      </c>
      <c r="H208" s="72"/>
      <c r="J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</row>
    <row r="209" spans="1:22" s="69" customFormat="1" x14ac:dyDescent="0.2">
      <c r="A209" s="71"/>
      <c r="B209" s="129"/>
      <c r="C209" s="145">
        <f>SUM(C205:C208)</f>
        <v>99000</v>
      </c>
      <c r="H209" s="72"/>
      <c r="J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</row>
    <row r="210" spans="1:22" s="69" customFormat="1" x14ac:dyDescent="0.2">
      <c r="A210" s="71"/>
      <c r="B210" s="129"/>
      <c r="C210" s="130"/>
      <c r="H210" s="72"/>
      <c r="J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</row>
    <row r="211" spans="1:22" s="69" customFormat="1" x14ac:dyDescent="0.2">
      <c r="A211" s="71"/>
      <c r="B211" s="128">
        <v>2020</v>
      </c>
      <c r="C211" s="70"/>
      <c r="H211" s="72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</row>
    <row r="212" spans="1:22" s="69" customFormat="1" x14ac:dyDescent="0.2">
      <c r="A212" s="71"/>
      <c r="B212" s="129" t="s">
        <v>282</v>
      </c>
      <c r="C212" s="130">
        <v>12000</v>
      </c>
      <c r="H212" s="72"/>
      <c r="J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</row>
    <row r="213" spans="1:22" s="69" customFormat="1" x14ac:dyDescent="0.2">
      <c r="A213" s="71"/>
      <c r="B213" s="129" t="s">
        <v>283</v>
      </c>
      <c r="C213" s="130">
        <v>20000</v>
      </c>
      <c r="H213" s="72"/>
      <c r="J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</row>
    <row r="214" spans="1:22" s="69" customFormat="1" x14ac:dyDescent="0.2">
      <c r="A214" s="71"/>
      <c r="B214" s="129"/>
      <c r="C214" s="145">
        <f>SUM(C212:C213)</f>
        <v>32000</v>
      </c>
      <c r="H214" s="72"/>
      <c r="J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</row>
    <row r="215" spans="1:22" s="69" customFormat="1" x14ac:dyDescent="0.2">
      <c r="A215" s="71"/>
      <c r="H215" s="72"/>
      <c r="J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</row>
    <row r="216" spans="1:22" s="69" customFormat="1" x14ac:dyDescent="0.2">
      <c r="A216" s="71"/>
      <c r="B216" s="128">
        <v>2021</v>
      </c>
      <c r="C216" s="70"/>
      <c r="H216" s="72"/>
      <c r="J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</row>
    <row r="217" spans="1:22" s="69" customFormat="1" x14ac:dyDescent="0.2">
      <c r="A217" s="71"/>
      <c r="B217" s="69" t="s">
        <v>284</v>
      </c>
      <c r="C217" s="130">
        <v>6500</v>
      </c>
      <c r="H217" s="72"/>
      <c r="J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</row>
    <row r="218" spans="1:22" s="69" customFormat="1" x14ac:dyDescent="0.2">
      <c r="A218" s="71"/>
      <c r="B218" s="129" t="s">
        <v>283</v>
      </c>
      <c r="C218" s="130">
        <v>20000</v>
      </c>
      <c r="H218" s="72"/>
      <c r="J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</row>
    <row r="219" spans="1:22" s="69" customFormat="1" x14ac:dyDescent="0.2">
      <c r="A219" s="71"/>
      <c r="B219" s="129"/>
      <c r="C219" s="145">
        <f>SUM(C217:C218)</f>
        <v>26500</v>
      </c>
      <c r="H219" s="72"/>
      <c r="J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</row>
    <row r="220" spans="1:22" s="69" customFormat="1" x14ac:dyDescent="0.2">
      <c r="A220" s="71"/>
      <c r="B220" s="129"/>
      <c r="C220" s="130"/>
      <c r="H220" s="72"/>
      <c r="J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</row>
    <row r="221" spans="1:22" s="69" customFormat="1" x14ac:dyDescent="0.2">
      <c r="A221" s="71"/>
      <c r="B221" s="128">
        <v>2022</v>
      </c>
      <c r="C221" s="70"/>
      <c r="H221" s="72"/>
      <c r="J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</row>
    <row r="222" spans="1:22" s="69" customFormat="1" x14ac:dyDescent="0.2">
      <c r="A222" s="71"/>
      <c r="B222" s="69" t="s">
        <v>285</v>
      </c>
      <c r="C222" s="130">
        <v>13000</v>
      </c>
      <c r="H222" s="72"/>
      <c r="J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</row>
    <row r="223" spans="1:22" s="69" customFormat="1" x14ac:dyDescent="0.2">
      <c r="A223" s="71"/>
      <c r="B223" s="129" t="s">
        <v>286</v>
      </c>
      <c r="C223" s="130">
        <v>19000</v>
      </c>
      <c r="H223" s="72"/>
      <c r="J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</row>
    <row r="224" spans="1:22" s="69" customFormat="1" x14ac:dyDescent="0.2">
      <c r="A224" s="71"/>
      <c r="B224" s="129"/>
      <c r="C224" s="145">
        <f>SUM(C222:C223)</f>
        <v>32000</v>
      </c>
      <c r="H224" s="72"/>
      <c r="J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</row>
    <row r="225" spans="1:22" s="69" customFormat="1" x14ac:dyDescent="0.2">
      <c r="A225" s="71"/>
      <c r="B225" s="129"/>
      <c r="C225" s="130"/>
      <c r="H225" s="72"/>
      <c r="J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</row>
    <row r="226" spans="1:22" s="69" customFormat="1" x14ac:dyDescent="0.2">
      <c r="A226" s="71"/>
      <c r="C226" s="70"/>
      <c r="H226" s="72"/>
      <c r="J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</row>
    <row r="227" spans="1:22" s="69" customFormat="1" x14ac:dyDescent="0.2">
      <c r="A227" s="71"/>
      <c r="C227" s="70"/>
      <c r="H227" s="72"/>
      <c r="J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</row>
    <row r="228" spans="1:22" s="69" customFormat="1" x14ac:dyDescent="0.2">
      <c r="A228" s="71"/>
      <c r="C228" s="70"/>
      <c r="H228" s="72"/>
      <c r="J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</row>
    <row r="229" spans="1:22" s="69" customFormat="1" x14ac:dyDescent="0.2">
      <c r="A229" s="71"/>
      <c r="C229" s="70"/>
      <c r="H229" s="72"/>
      <c r="J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</row>
    <row r="230" spans="1:22" s="69" customFormat="1" x14ac:dyDescent="0.2">
      <c r="A230" s="71"/>
      <c r="C230" s="70"/>
      <c r="H230" s="72"/>
      <c r="J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</row>
    <row r="231" spans="1:22" s="69" customFormat="1" x14ac:dyDescent="0.2">
      <c r="A231" s="71"/>
      <c r="C231" s="70"/>
      <c r="H231" s="72"/>
      <c r="J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</row>
    <row r="232" spans="1:22" s="69" customFormat="1" x14ac:dyDescent="0.2">
      <c r="A232" s="71"/>
      <c r="C232" s="70"/>
      <c r="H232" s="72"/>
      <c r="J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</row>
    <row r="233" spans="1:22" s="69" customFormat="1" x14ac:dyDescent="0.2">
      <c r="A233" s="71"/>
      <c r="C233" s="70"/>
      <c r="H233" s="72"/>
      <c r="J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</row>
    <row r="234" spans="1:22" s="69" customFormat="1" x14ac:dyDescent="0.2">
      <c r="A234" s="71"/>
      <c r="C234" s="70"/>
      <c r="H234" s="72"/>
      <c r="J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</row>
    <row r="235" spans="1:22" s="69" customFormat="1" x14ac:dyDescent="0.2">
      <c r="A235" s="71"/>
      <c r="C235" s="70"/>
      <c r="H235" s="72"/>
      <c r="J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</row>
    <row r="236" spans="1:22" s="69" customFormat="1" x14ac:dyDescent="0.2">
      <c r="A236" s="71"/>
      <c r="C236" s="70"/>
      <c r="H236" s="72"/>
      <c r="J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</row>
    <row r="237" spans="1:22" s="69" customFormat="1" x14ac:dyDescent="0.2">
      <c r="A237" s="71"/>
      <c r="C237" s="70"/>
      <c r="H237" s="72"/>
      <c r="J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</row>
    <row r="238" spans="1:22" s="69" customFormat="1" x14ac:dyDescent="0.2">
      <c r="A238" s="71"/>
      <c r="C238" s="70"/>
      <c r="H238" s="72"/>
      <c r="J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</row>
    <row r="239" spans="1:22" s="69" customFormat="1" x14ac:dyDescent="0.2">
      <c r="A239" s="71"/>
      <c r="C239" s="70"/>
      <c r="G239" s="67"/>
      <c r="H239" s="68"/>
      <c r="I239" s="67"/>
      <c r="J239" s="68"/>
      <c r="K239" s="67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</row>
    <row r="240" spans="1:22" s="69" customFormat="1" x14ac:dyDescent="0.2">
      <c r="A240" s="71"/>
      <c r="C240" s="70"/>
      <c r="G240" s="67"/>
      <c r="H240" s="68"/>
      <c r="I240" s="67"/>
      <c r="J240" s="68"/>
      <c r="K240" s="67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</row>
    <row r="241" spans="1:22" s="69" customFormat="1" x14ac:dyDescent="0.2">
      <c r="A241" s="71"/>
      <c r="C241" s="70"/>
      <c r="G241" s="67"/>
      <c r="H241" s="68"/>
      <c r="I241" s="67"/>
      <c r="J241" s="68"/>
      <c r="K241" s="67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</row>
    <row r="242" spans="1:22" s="69" customFormat="1" x14ac:dyDescent="0.2">
      <c r="A242" s="71"/>
      <c r="C242" s="70"/>
      <c r="G242" s="67"/>
      <c r="H242" s="68"/>
      <c r="I242" s="67"/>
      <c r="J242" s="68"/>
      <c r="K242" s="67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</row>
    <row r="243" spans="1:22" s="69" customFormat="1" x14ac:dyDescent="0.2">
      <c r="A243" s="71"/>
      <c r="C243" s="70"/>
      <c r="G243" s="67"/>
      <c r="H243" s="68"/>
      <c r="I243" s="67"/>
      <c r="J243" s="68"/>
      <c r="K243" s="67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</row>
    <row r="244" spans="1:22" s="69" customFormat="1" x14ac:dyDescent="0.2">
      <c r="A244" s="71"/>
      <c r="C244" s="70"/>
      <c r="G244" s="67"/>
      <c r="H244" s="68"/>
      <c r="I244" s="67"/>
      <c r="J244" s="68"/>
      <c r="K244" s="67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</row>
    <row r="245" spans="1:22" s="69" customFormat="1" x14ac:dyDescent="0.2">
      <c r="A245" s="71"/>
      <c r="C245" s="70"/>
      <c r="G245" s="67"/>
      <c r="H245" s="68"/>
      <c r="I245" s="67"/>
      <c r="J245" s="68"/>
      <c r="K245" s="67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</row>
    <row r="246" spans="1:22" s="69" customFormat="1" x14ac:dyDescent="0.2">
      <c r="A246" s="71"/>
      <c r="C246" s="70"/>
      <c r="G246" s="67"/>
      <c r="H246" s="68"/>
      <c r="I246" s="67"/>
      <c r="J246" s="68"/>
      <c r="K246" s="67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</row>
    <row r="247" spans="1:22" s="69" customFormat="1" x14ac:dyDescent="0.2">
      <c r="A247" s="71"/>
      <c r="C247" s="70"/>
      <c r="G247" s="67"/>
      <c r="H247" s="68"/>
      <c r="I247" s="67"/>
      <c r="J247" s="68"/>
      <c r="K247" s="67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</row>
    <row r="248" spans="1:22" s="69" customFormat="1" x14ac:dyDescent="0.2">
      <c r="A248" s="71"/>
      <c r="C248" s="70"/>
      <c r="G248" s="67"/>
      <c r="H248" s="68"/>
      <c r="I248" s="67"/>
      <c r="J248" s="68"/>
      <c r="K248" s="67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</row>
    <row r="249" spans="1:22" s="69" customFormat="1" x14ac:dyDescent="0.2">
      <c r="A249" s="71"/>
      <c r="C249" s="70"/>
      <c r="G249" s="67"/>
      <c r="H249" s="68"/>
      <c r="I249" s="67"/>
      <c r="J249" s="68"/>
      <c r="K249" s="67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</row>
    <row r="250" spans="1:22" s="69" customFormat="1" x14ac:dyDescent="0.2">
      <c r="A250" s="71"/>
      <c r="C250" s="70"/>
      <c r="G250" s="67"/>
      <c r="H250" s="68"/>
      <c r="I250" s="67"/>
      <c r="J250" s="68"/>
      <c r="K250" s="67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</row>
    <row r="251" spans="1:22" s="69" customFormat="1" x14ac:dyDescent="0.2">
      <c r="A251" s="71"/>
      <c r="C251" s="70"/>
      <c r="G251" s="67"/>
      <c r="H251" s="68"/>
      <c r="I251" s="67"/>
      <c r="J251" s="68"/>
      <c r="K251" s="67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</row>
    <row r="252" spans="1:22" s="69" customFormat="1" x14ac:dyDescent="0.2">
      <c r="A252" s="71"/>
      <c r="C252" s="70"/>
      <c r="G252" s="67"/>
      <c r="H252" s="68"/>
      <c r="I252" s="67"/>
      <c r="J252" s="68"/>
      <c r="K252" s="67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</row>
    <row r="253" spans="1:22" s="69" customFormat="1" x14ac:dyDescent="0.2">
      <c r="A253" s="71"/>
      <c r="C253" s="70"/>
      <c r="G253" s="67"/>
      <c r="H253" s="68"/>
      <c r="I253" s="67"/>
      <c r="J253" s="68"/>
      <c r="K253" s="67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</row>
    <row r="254" spans="1:22" s="69" customFormat="1" x14ac:dyDescent="0.2">
      <c r="A254" s="71"/>
      <c r="C254" s="70"/>
      <c r="G254" s="67"/>
      <c r="H254" s="68"/>
      <c r="I254" s="67"/>
      <c r="J254" s="68"/>
      <c r="K254" s="67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</row>
    <row r="255" spans="1:22" s="69" customFormat="1" x14ac:dyDescent="0.2">
      <c r="A255" s="71"/>
      <c r="C255" s="70"/>
      <c r="G255" s="67"/>
      <c r="H255" s="68"/>
      <c r="I255" s="67"/>
      <c r="J255" s="68"/>
      <c r="K255" s="67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</row>
    <row r="256" spans="1:22" s="69" customFormat="1" x14ac:dyDescent="0.2">
      <c r="A256" s="71"/>
      <c r="C256" s="70"/>
      <c r="G256" s="67"/>
      <c r="H256" s="68"/>
      <c r="I256" s="67"/>
      <c r="J256" s="68"/>
      <c r="K256" s="67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</row>
    <row r="257" spans="1:22" s="69" customFormat="1" x14ac:dyDescent="0.2">
      <c r="A257" s="71"/>
      <c r="C257" s="70"/>
      <c r="G257" s="67"/>
      <c r="H257" s="68"/>
      <c r="I257" s="67"/>
      <c r="J257" s="68"/>
      <c r="K257" s="67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</row>
    <row r="258" spans="1:22" s="69" customFormat="1" x14ac:dyDescent="0.2">
      <c r="A258" s="71"/>
      <c r="C258" s="70"/>
      <c r="G258" s="67"/>
      <c r="H258" s="68"/>
      <c r="I258" s="67"/>
      <c r="J258" s="68"/>
      <c r="K258" s="67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</row>
    <row r="259" spans="1:22" s="69" customFormat="1" x14ac:dyDescent="0.2">
      <c r="A259" s="71"/>
      <c r="C259" s="70"/>
      <c r="G259" s="67"/>
      <c r="H259" s="68"/>
      <c r="I259" s="67"/>
      <c r="J259" s="68"/>
      <c r="K259" s="67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</row>
    <row r="260" spans="1:22" s="69" customFormat="1" x14ac:dyDescent="0.2">
      <c r="A260" s="71"/>
      <c r="C260" s="70"/>
      <c r="G260" s="67"/>
      <c r="H260" s="68"/>
      <c r="I260" s="67"/>
      <c r="J260" s="68"/>
      <c r="K260" s="67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</row>
    <row r="261" spans="1:22" s="69" customFormat="1" x14ac:dyDescent="0.2">
      <c r="A261" s="71"/>
      <c r="C261" s="70"/>
      <c r="G261" s="67"/>
      <c r="H261" s="68"/>
      <c r="I261" s="67"/>
      <c r="J261" s="68"/>
      <c r="K261" s="67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</row>
    <row r="262" spans="1:22" s="69" customFormat="1" x14ac:dyDescent="0.2">
      <c r="A262" s="71"/>
      <c r="C262" s="70"/>
      <c r="G262" s="67"/>
      <c r="H262" s="68"/>
      <c r="I262" s="67"/>
      <c r="J262" s="68"/>
      <c r="K262" s="67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</row>
    <row r="263" spans="1:22" s="69" customFormat="1" x14ac:dyDescent="0.2">
      <c r="A263" s="71"/>
      <c r="C263" s="70"/>
      <c r="G263" s="67"/>
      <c r="H263" s="68"/>
      <c r="I263" s="67"/>
      <c r="J263" s="68"/>
      <c r="K263" s="67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</row>
    <row r="264" spans="1:22" s="69" customFormat="1" x14ac:dyDescent="0.2">
      <c r="A264" s="71"/>
      <c r="C264" s="70"/>
      <c r="G264" s="67"/>
      <c r="H264" s="68"/>
      <c r="I264" s="67"/>
      <c r="J264" s="68"/>
      <c r="K264" s="67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</row>
    <row r="265" spans="1:22" s="69" customFormat="1" x14ac:dyDescent="0.2">
      <c r="A265" s="71"/>
      <c r="C265" s="70"/>
      <c r="G265" s="67"/>
      <c r="H265" s="68"/>
      <c r="I265" s="67"/>
      <c r="J265" s="68"/>
      <c r="K265" s="67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</row>
    <row r="266" spans="1:22" s="69" customFormat="1" x14ac:dyDescent="0.2">
      <c r="A266" s="71"/>
      <c r="C266" s="70"/>
      <c r="G266" s="67"/>
      <c r="H266" s="68"/>
      <c r="I266" s="67"/>
      <c r="J266" s="68"/>
      <c r="K266" s="67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</row>
    <row r="267" spans="1:22" s="69" customFormat="1" x14ac:dyDescent="0.2">
      <c r="A267" s="71"/>
      <c r="C267" s="70"/>
      <c r="G267" s="67"/>
      <c r="H267" s="68"/>
      <c r="I267" s="67"/>
      <c r="J267" s="68"/>
      <c r="K267" s="67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</row>
    <row r="268" spans="1:22" s="69" customFormat="1" x14ac:dyDescent="0.2">
      <c r="A268" s="71"/>
      <c r="C268" s="70"/>
      <c r="G268" s="67"/>
      <c r="H268" s="68"/>
      <c r="I268" s="67"/>
      <c r="J268" s="68"/>
      <c r="K268" s="67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</row>
    <row r="269" spans="1:22" s="69" customFormat="1" x14ac:dyDescent="0.2">
      <c r="A269" s="71"/>
      <c r="C269" s="70"/>
      <c r="G269" s="67"/>
      <c r="H269" s="68"/>
      <c r="I269" s="67"/>
      <c r="J269" s="68"/>
      <c r="K269" s="67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</row>
    <row r="270" spans="1:22" s="69" customFormat="1" x14ac:dyDescent="0.2">
      <c r="A270" s="71"/>
      <c r="C270" s="70"/>
      <c r="G270" s="67"/>
      <c r="H270" s="68"/>
      <c r="I270" s="67"/>
      <c r="J270" s="68"/>
      <c r="K270" s="67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</row>
    <row r="271" spans="1:22" s="69" customFormat="1" x14ac:dyDescent="0.2">
      <c r="A271" s="71"/>
      <c r="C271" s="70"/>
      <c r="G271" s="67"/>
      <c r="H271" s="68"/>
      <c r="I271" s="67"/>
      <c r="J271" s="68"/>
      <c r="K271" s="67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</row>
    <row r="272" spans="1:22" s="69" customFormat="1" x14ac:dyDescent="0.2">
      <c r="A272" s="71"/>
      <c r="C272" s="70"/>
      <c r="G272" s="67"/>
      <c r="H272" s="68"/>
      <c r="I272" s="67"/>
      <c r="J272" s="68"/>
      <c r="K272" s="67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</row>
    <row r="273" spans="1:22" s="69" customFormat="1" x14ac:dyDescent="0.2">
      <c r="A273" s="71"/>
      <c r="C273" s="70"/>
      <c r="G273" s="67"/>
      <c r="H273" s="68"/>
      <c r="I273" s="67"/>
      <c r="J273" s="68"/>
      <c r="K273" s="67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</row>
    <row r="274" spans="1:22" s="69" customFormat="1" x14ac:dyDescent="0.2">
      <c r="A274" s="71"/>
      <c r="C274" s="70"/>
      <c r="G274" s="67"/>
      <c r="H274" s="68"/>
      <c r="I274" s="67"/>
      <c r="J274" s="68"/>
      <c r="K274" s="67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</row>
    <row r="275" spans="1:22" s="69" customFormat="1" x14ac:dyDescent="0.2">
      <c r="A275" s="71"/>
      <c r="C275" s="70"/>
      <c r="G275" s="67"/>
      <c r="H275" s="68"/>
      <c r="I275" s="67"/>
      <c r="J275" s="68"/>
      <c r="K275" s="67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</row>
  </sheetData>
  <pageMargins left="0.59055118110236227" right="0.19685039370078741" top="0.82677165354330717" bottom="0.78740157480314965" header="0.51181102362204722" footer="0.51181102362204722"/>
  <pageSetup paperSize="8" scale="61" orientation="portrait" r:id="rId1"/>
  <headerFooter alignWithMargins="0">
    <oddFooter>&amp;C&amp;P</oddFooter>
  </headerFooter>
  <rowBreaks count="1" manualBreakCount="1">
    <brk id="138" max="16383" man="1"/>
  </rowBreaks>
  <ignoredErrors>
    <ignoredError sqref="K30:T35 J24:U28 J51:U51 L36 L37:L43 N36:T36 N43:U43 J23 L23 N23 P23 R23 T23:U23 J53:U60 L52:R52 J130:U130 J107:U123 J77:U77 J165:U170 P17:T17 P44:S44 O162:S162 U164 J132:U136 K131:R131 J79:U103 U78 J105:K106 S105:U105 L105:R106 M104 J186:U194 K185:U185 P104:R104 N37:T42 J124:P124 U124 R124:T124 Q125:T128 Q124 R159:T159 O160:P160 T160 O161:R161 P76 Q73:T75 U131 U52 J62:U71 J61:R61 U61 U106 J138:U144 J137:R137 U137 J146:U155 J145:R145 U145 J172:U184 J171:R171 U171 Q76:S76 Q129:S129" formula="1"/>
    <ignoredError sqref="K52" formula="1" formulaRange="1"/>
    <ignoredError sqref="C164 C13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7"/>
  <sheetViews>
    <sheetView zoomScaleNormal="100" workbookViewId="0">
      <pane xSplit="2" ySplit="4" topLeftCell="C5" activePane="bottomRight" state="frozen"/>
      <selection activeCell="D58" sqref="D58"/>
      <selection pane="topRight" activeCell="D58" sqref="D58"/>
      <selection pane="bottomLeft" activeCell="D58" sqref="D58"/>
      <selection pane="bottomRight" activeCell="G43" sqref="G43"/>
    </sheetView>
  </sheetViews>
  <sheetFormatPr defaultRowHeight="12.75" x14ac:dyDescent="0.2"/>
  <cols>
    <col min="1" max="1" width="3.7109375" style="3" customWidth="1"/>
    <col min="2" max="3" width="9.7109375" style="2" customWidth="1"/>
    <col min="4" max="4" width="40.7109375" customWidth="1"/>
    <col min="5" max="8" width="10.7109375" customWidth="1"/>
    <col min="9" max="9" width="13.28515625" customWidth="1"/>
    <col min="10" max="10" width="10.7109375" customWidth="1"/>
    <col min="11" max="11" width="13.28515625" customWidth="1"/>
  </cols>
  <sheetData>
    <row r="1" spans="1:11" ht="15.75" x14ac:dyDescent="0.25">
      <c r="B1" s="52" t="s">
        <v>295</v>
      </c>
      <c r="D1" s="51"/>
    </row>
    <row r="3" spans="1:11" x14ac:dyDescent="0.2">
      <c r="A3" s="48"/>
      <c r="B3" s="49" t="s">
        <v>100</v>
      </c>
      <c r="C3" s="49" t="s">
        <v>98</v>
      </c>
      <c r="D3" s="49" t="s">
        <v>97</v>
      </c>
      <c r="E3" s="49" t="s">
        <v>96</v>
      </c>
      <c r="F3" s="49" t="s">
        <v>96</v>
      </c>
      <c r="G3" s="50" t="s">
        <v>266</v>
      </c>
      <c r="H3" s="50" t="s">
        <v>95</v>
      </c>
      <c r="I3" s="49" t="s">
        <v>95</v>
      </c>
      <c r="J3" s="49" t="s">
        <v>95</v>
      </c>
      <c r="K3" s="49" t="s">
        <v>95</v>
      </c>
    </row>
    <row r="4" spans="1:11" x14ac:dyDescent="0.2">
      <c r="A4" s="48"/>
      <c r="B4" s="46" t="s">
        <v>94</v>
      </c>
      <c r="C4" s="46" t="s">
        <v>93</v>
      </c>
      <c r="D4" s="46"/>
      <c r="E4" s="46">
        <v>2016</v>
      </c>
      <c r="F4" s="46">
        <v>2017</v>
      </c>
      <c r="G4" s="47">
        <v>2018</v>
      </c>
      <c r="H4" s="47">
        <v>2019</v>
      </c>
      <c r="I4" s="46">
        <v>2020</v>
      </c>
      <c r="J4" s="46">
        <v>2021</v>
      </c>
      <c r="K4" s="46">
        <v>2022</v>
      </c>
    </row>
    <row r="5" spans="1:11" x14ac:dyDescent="0.2">
      <c r="A5" s="6"/>
      <c r="B5" s="45"/>
      <c r="C5" s="13"/>
      <c r="D5" s="12"/>
      <c r="E5" s="43"/>
      <c r="F5" s="43"/>
      <c r="G5" s="44"/>
      <c r="H5" s="44"/>
      <c r="I5" s="43"/>
      <c r="J5" s="43"/>
      <c r="K5" s="43"/>
    </row>
    <row r="6" spans="1:11" x14ac:dyDescent="0.2">
      <c r="A6" s="6"/>
      <c r="B6" s="13"/>
      <c r="C6" s="13"/>
      <c r="D6" s="39" t="s">
        <v>231</v>
      </c>
      <c r="E6" s="18">
        <v>53807.889999999956</v>
      </c>
      <c r="F6" s="18">
        <f>E32</f>
        <v>182816.54000000012</v>
      </c>
      <c r="G6" s="18">
        <f t="shared" ref="G6:J6" si="0">F32</f>
        <v>243077.04000000018</v>
      </c>
      <c r="H6" s="18">
        <f t="shared" si="0"/>
        <v>258802.5100000003</v>
      </c>
      <c r="I6" s="18">
        <f t="shared" si="0"/>
        <v>300382.53166666743</v>
      </c>
      <c r="J6" s="18">
        <f t="shared" si="0"/>
        <v>457424.03166666749</v>
      </c>
      <c r="K6" s="18">
        <f>J32</f>
        <v>619224.03166666743</v>
      </c>
    </row>
    <row r="7" spans="1:11" x14ac:dyDescent="0.2">
      <c r="A7" s="6"/>
      <c r="B7" s="13"/>
      <c r="C7" s="13"/>
      <c r="D7" s="12"/>
      <c r="E7" s="43"/>
      <c r="F7" s="43"/>
      <c r="G7" s="44"/>
      <c r="H7" s="44"/>
      <c r="I7" s="43"/>
      <c r="J7" s="43"/>
      <c r="K7" s="43"/>
    </row>
    <row r="8" spans="1:11" x14ac:dyDescent="0.2">
      <c r="A8" s="6"/>
      <c r="B8" s="13"/>
      <c r="C8" s="13"/>
      <c r="D8" s="12"/>
      <c r="E8" s="43"/>
      <c r="F8" s="43"/>
      <c r="G8" s="44"/>
      <c r="H8" s="44"/>
      <c r="I8" s="43"/>
      <c r="J8" s="43"/>
      <c r="K8" s="43"/>
    </row>
    <row r="9" spans="1:11" x14ac:dyDescent="0.2">
      <c r="A9" s="27"/>
      <c r="B9" s="26" t="s">
        <v>0</v>
      </c>
      <c r="C9" s="13"/>
      <c r="D9" s="21" t="s">
        <v>230</v>
      </c>
      <c r="E9" s="23"/>
      <c r="F9" s="23"/>
      <c r="G9" s="29"/>
      <c r="H9" s="29"/>
      <c r="I9" s="23"/>
      <c r="J9" s="23"/>
      <c r="K9" s="23"/>
    </row>
    <row r="10" spans="1:11" x14ac:dyDescent="0.2">
      <c r="A10" s="27"/>
      <c r="B10" s="26"/>
      <c r="C10" s="13"/>
      <c r="D10" s="13"/>
      <c r="E10" s="23"/>
      <c r="F10" s="23"/>
      <c r="G10" s="29"/>
      <c r="H10" s="29"/>
      <c r="I10" s="23"/>
      <c r="J10" s="23"/>
      <c r="K10" s="23"/>
    </row>
    <row r="11" spans="1:11" x14ac:dyDescent="0.2">
      <c r="A11" s="6" t="s">
        <v>0</v>
      </c>
      <c r="B11" s="30" t="s">
        <v>0</v>
      </c>
      <c r="C11" s="13"/>
      <c r="D11" s="31" t="s">
        <v>229</v>
      </c>
      <c r="E11" s="23">
        <v>90455.520710145109</v>
      </c>
      <c r="F11" s="23">
        <f>'Exploitatie OPO Ameland'!G132</f>
        <v>8817.7883809524355</v>
      </c>
      <c r="G11" s="33">
        <f>'Exploitatie OPO Ameland'!I132</f>
        <v>-23777.901619047509</v>
      </c>
      <c r="H11" s="33">
        <f>'Exploitatie OPO Ameland'!J132</f>
        <v>114120.24576190521</v>
      </c>
      <c r="I11" s="23">
        <f>'Exploitatie OPO Ameland'!K132</f>
        <v>148086.03433333337</v>
      </c>
      <c r="J11" s="23">
        <f>'Exploitatie OPO Ameland'!L132</f>
        <v>143057.78115873015</v>
      </c>
      <c r="K11" s="23">
        <f>'Exploitatie OPO Ameland'!M132</f>
        <v>138402.43004761904</v>
      </c>
    </row>
    <row r="12" spans="1:11" x14ac:dyDescent="0.2">
      <c r="A12" s="6"/>
      <c r="B12" s="30"/>
      <c r="C12" s="13"/>
      <c r="D12" s="31" t="s">
        <v>228</v>
      </c>
      <c r="E12" s="64">
        <v>34725.629289855067</v>
      </c>
      <c r="F12" s="64">
        <f>'Exploitatie OPO Ameland'!G65</f>
        <v>34829.211619047615</v>
      </c>
      <c r="G12" s="33">
        <f>'Exploitatie OPO Ameland'!I65</f>
        <v>27076.461619047619</v>
      </c>
      <c r="H12" s="33">
        <f>'Exploitatie OPO Ameland'!J65</f>
        <v>17168.165904761907</v>
      </c>
      <c r="I12" s="64">
        <f>'Exploitatie OPO Ameland'!K65</f>
        <v>17535.465666666671</v>
      </c>
      <c r="J12" s="64">
        <f>'Exploitatie OPO Ameland'!L65</f>
        <v>21822.218841269845</v>
      </c>
      <c r="K12" s="64">
        <f>'Exploitatie OPO Ameland'!M65</f>
        <v>26962.319952380953</v>
      </c>
    </row>
    <row r="13" spans="1:11" x14ac:dyDescent="0.2">
      <c r="A13" s="6"/>
      <c r="B13" s="66" t="s">
        <v>0</v>
      </c>
      <c r="C13" s="13"/>
      <c r="D13" s="31" t="s">
        <v>0</v>
      </c>
      <c r="E13" s="64"/>
      <c r="F13" s="64"/>
      <c r="G13" s="33"/>
      <c r="H13" s="33"/>
      <c r="I13" s="64"/>
      <c r="J13" s="64"/>
      <c r="K13" s="64"/>
    </row>
    <row r="14" spans="1:11" x14ac:dyDescent="0.2">
      <c r="A14" s="6"/>
      <c r="B14" s="66" t="s">
        <v>0</v>
      </c>
      <c r="C14" s="13"/>
      <c r="D14" s="31" t="s">
        <v>227</v>
      </c>
      <c r="E14" s="64"/>
      <c r="F14" s="64"/>
      <c r="G14" s="33"/>
      <c r="H14" s="33"/>
      <c r="I14" s="64"/>
      <c r="J14" s="64"/>
      <c r="K14" s="64"/>
    </row>
    <row r="15" spans="1:11" x14ac:dyDescent="0.2">
      <c r="A15" s="6"/>
      <c r="B15" s="66" t="s">
        <v>0</v>
      </c>
      <c r="C15" s="13"/>
      <c r="D15" s="31" t="s">
        <v>226</v>
      </c>
      <c r="E15" s="64">
        <v>-5303.5200000000041</v>
      </c>
      <c r="F15" s="64">
        <f>'Balans OPO Ameland'!E21-'Balans OPO Ameland'!F21</f>
        <v>-1819.4799999999959</v>
      </c>
      <c r="G15" s="33">
        <f>'Balans OPO Ameland'!F21-'Balans OPO Ameland'!H21</f>
        <v>-2152</v>
      </c>
      <c r="H15" s="33">
        <f>'Balans OPO Ameland'!H21-'Balans OPO Ameland'!I21</f>
        <v>5993.8399999999965</v>
      </c>
      <c r="I15" s="64">
        <f>'Balans OPO Ameland'!I21-'Balans OPO Ameland'!J21</f>
        <v>0</v>
      </c>
      <c r="J15" s="64">
        <f>'Balans OPO Ameland'!J21-'Balans OPO Ameland'!K21</f>
        <v>0</v>
      </c>
      <c r="K15" s="64">
        <f>'Balans OPO Ameland'!K21-'Balans OPO Ameland'!L21</f>
        <v>0</v>
      </c>
    </row>
    <row r="16" spans="1:11" x14ac:dyDescent="0.2">
      <c r="A16" s="6"/>
      <c r="B16" s="66" t="s">
        <v>0</v>
      </c>
      <c r="C16" s="13"/>
      <c r="D16" s="31" t="s">
        <v>225</v>
      </c>
      <c r="E16" s="64">
        <v>1858.0200000000041</v>
      </c>
      <c r="F16" s="64">
        <f>'Balans OPO Ameland'!F42-'Balans OPO Ameland'!E42</f>
        <v>3317.9799999999959</v>
      </c>
      <c r="G16" s="33">
        <f>'Balans OPO Ameland'!H42-'Balans OPO Ameland'!F42</f>
        <v>6837.2299999999959</v>
      </c>
      <c r="H16" s="33">
        <f>'Balans OPO Ameland'!I42-'Balans OPO Ameland'!H42</f>
        <v>-20122.229999999996</v>
      </c>
      <c r="I16" s="64">
        <f>'Balans OPO Ameland'!J42-'Balans OPO Ameland'!I42</f>
        <v>0</v>
      </c>
      <c r="J16" s="64">
        <f>'Balans OPO Ameland'!K42-'Balans OPO Ameland'!J42</f>
        <v>0</v>
      </c>
      <c r="K16" s="64">
        <f>'Balans OPO Ameland'!L42-'Balans OPO Ameland'!K42</f>
        <v>0</v>
      </c>
    </row>
    <row r="17" spans="1:11" x14ac:dyDescent="0.2">
      <c r="A17" s="6"/>
      <c r="B17" s="66" t="s">
        <v>0</v>
      </c>
      <c r="C17" s="13"/>
      <c r="D17" s="31" t="s">
        <v>0</v>
      </c>
      <c r="E17" s="64"/>
      <c r="F17" s="64"/>
      <c r="G17" s="33"/>
      <c r="H17" s="33"/>
      <c r="I17" s="64"/>
      <c r="J17" s="64"/>
      <c r="K17" s="64"/>
    </row>
    <row r="18" spans="1:11" x14ac:dyDescent="0.2">
      <c r="A18" s="6"/>
      <c r="B18" s="66" t="s">
        <v>0</v>
      </c>
      <c r="C18" s="13"/>
      <c r="D18" s="31" t="s">
        <v>224</v>
      </c>
      <c r="E18" s="64"/>
      <c r="F18" s="64"/>
      <c r="G18" s="33"/>
      <c r="H18" s="33"/>
      <c r="I18" s="64"/>
      <c r="J18" s="64"/>
      <c r="K18" s="64"/>
    </row>
    <row r="19" spans="1:11" x14ac:dyDescent="0.2">
      <c r="A19" s="6"/>
      <c r="B19" s="30" t="s">
        <v>0</v>
      </c>
      <c r="C19" s="13"/>
      <c r="D19" s="31" t="s">
        <v>223</v>
      </c>
      <c r="E19" s="64">
        <v>19465</v>
      </c>
      <c r="F19" s="64">
        <f>'Balans OPO Ameland'!F39-'Balans OPO Ameland'!E39</f>
        <v>19465</v>
      </c>
      <c r="G19" s="33">
        <f>'Balans OPO Ameland'!H39-'Balans OPO Ameland'!F39</f>
        <v>12386.5</v>
      </c>
      <c r="H19" s="33">
        <f>'Balans OPO Ameland'!I39-'Balans OPO Ameland'!H39</f>
        <v>22920</v>
      </c>
      <c r="I19" s="64">
        <f>'Balans OPO Ameland'!J39-'Balans OPO Ameland'!I39</f>
        <v>22920</v>
      </c>
      <c r="J19" s="64">
        <f>'Balans OPO Ameland'!K39-'Balans OPO Ameland'!J39</f>
        <v>22920</v>
      </c>
      <c r="K19" s="64">
        <v>22920</v>
      </c>
    </row>
    <row r="20" spans="1:11" x14ac:dyDescent="0.2">
      <c r="A20" s="6"/>
      <c r="B20" s="30"/>
      <c r="C20" s="13"/>
      <c r="D20" s="31" t="s">
        <v>222</v>
      </c>
      <c r="E20" s="64">
        <v>-418</v>
      </c>
      <c r="F20" s="64">
        <f>'Balans OPO Ameland'!F40-'Balans OPO Ameland'!E40</f>
        <v>-2232</v>
      </c>
      <c r="G20" s="33">
        <f>'Balans OPO Ameland'!H40-'Balans OPO Ameland'!F40</f>
        <v>2980</v>
      </c>
      <c r="H20" s="33">
        <f>'Balans OPO Ameland'!I40-'Balans OPO Ameland'!H40</f>
        <v>500</v>
      </c>
      <c r="I20" s="64">
        <f>'Balans OPO Ameland'!J40-'Balans OPO Ameland'!I40</f>
        <v>500</v>
      </c>
      <c r="J20" s="64">
        <f>'Balans OPO Ameland'!K40-'Balans OPO Ameland'!J40</f>
        <v>500</v>
      </c>
      <c r="K20" s="64">
        <f>'Balans OPO Ameland'!L40-'Balans OPO Ameland'!K40</f>
        <v>500</v>
      </c>
    </row>
    <row r="21" spans="1:11" x14ac:dyDescent="0.2">
      <c r="A21" s="6"/>
      <c r="B21" s="30"/>
      <c r="C21" s="13"/>
      <c r="D21" s="31"/>
      <c r="E21" s="64"/>
      <c r="F21" s="64"/>
      <c r="G21" s="33"/>
      <c r="H21" s="33"/>
      <c r="I21" s="64"/>
      <c r="J21" s="64"/>
      <c r="K21" s="64"/>
    </row>
    <row r="22" spans="1:11" x14ac:dyDescent="0.2">
      <c r="A22" s="6"/>
      <c r="B22" s="30"/>
      <c r="C22" s="13"/>
      <c r="D22" s="31" t="s">
        <v>221</v>
      </c>
      <c r="E22" s="64">
        <v>140782.65000000017</v>
      </c>
      <c r="F22" s="64">
        <f>F11+F12+F15+F16+F19+F20</f>
        <v>62378.500000000051</v>
      </c>
      <c r="G22" s="33">
        <f t="shared" ref="G22:J22" si="1">G11+G12+G15+G16+G19+G20</f>
        <v>23350.290000000106</v>
      </c>
      <c r="H22" s="33">
        <f t="shared" si="1"/>
        <v>140580.02166666713</v>
      </c>
      <c r="I22" s="64">
        <f t="shared" si="1"/>
        <v>189041.50000000006</v>
      </c>
      <c r="J22" s="64">
        <f t="shared" si="1"/>
        <v>188300</v>
      </c>
      <c r="K22" s="64">
        <f>K11+K12+K15+K16+K19+K20</f>
        <v>188784.75</v>
      </c>
    </row>
    <row r="23" spans="1:11" x14ac:dyDescent="0.2">
      <c r="A23" s="6"/>
      <c r="B23" s="30"/>
      <c r="C23" s="13"/>
      <c r="D23" s="31"/>
      <c r="E23" s="64"/>
      <c r="F23" s="64"/>
      <c r="G23" s="33"/>
      <c r="H23" s="33"/>
      <c r="I23" s="64"/>
      <c r="J23" s="64"/>
      <c r="K23" s="64"/>
    </row>
    <row r="24" spans="1:11" x14ac:dyDescent="0.2">
      <c r="A24" s="6"/>
      <c r="B24" s="30" t="s">
        <v>0</v>
      </c>
      <c r="C24" s="13"/>
      <c r="D24" s="13"/>
      <c r="E24" s="64" t="s">
        <v>0</v>
      </c>
      <c r="F24" s="64" t="s">
        <v>0</v>
      </c>
      <c r="G24" s="33" t="s">
        <v>0</v>
      </c>
      <c r="H24" s="33" t="s">
        <v>0</v>
      </c>
      <c r="I24" s="64"/>
      <c r="J24" s="64"/>
      <c r="K24" s="64"/>
    </row>
    <row r="25" spans="1:11" x14ac:dyDescent="0.2">
      <c r="A25" s="6"/>
      <c r="B25" s="30"/>
      <c r="C25" s="13"/>
      <c r="D25" s="63" t="s">
        <v>220</v>
      </c>
      <c r="E25" s="23">
        <v>-11774</v>
      </c>
      <c r="F25" s="23">
        <v>-2118</v>
      </c>
      <c r="G25" s="29">
        <f>'Activa 2019'!C202*-1</f>
        <v>-7624.82</v>
      </c>
      <c r="H25" s="29">
        <f>'Activa 2019'!C209*-1</f>
        <v>-99000</v>
      </c>
      <c r="I25" s="23">
        <f>'Activa 2019'!C214*-1</f>
        <v>-32000</v>
      </c>
      <c r="J25" s="23">
        <f>'Activa 2019'!C219*-1</f>
        <v>-26500</v>
      </c>
      <c r="K25" s="23">
        <f>'Activa 2019'!C224*-1</f>
        <v>-32000</v>
      </c>
    </row>
    <row r="26" spans="1:11" x14ac:dyDescent="0.2">
      <c r="A26" s="6"/>
      <c r="B26" s="30"/>
      <c r="C26" s="13"/>
      <c r="D26" s="63"/>
      <c r="E26" s="23"/>
      <c r="F26" s="23"/>
      <c r="G26" s="29"/>
      <c r="H26" s="29"/>
      <c r="I26" s="23"/>
      <c r="J26" s="23"/>
      <c r="K26" s="23"/>
    </row>
    <row r="27" spans="1:11" x14ac:dyDescent="0.2">
      <c r="A27" s="6"/>
      <c r="B27" s="30"/>
      <c r="C27" s="13"/>
      <c r="D27" s="63"/>
      <c r="E27" s="23"/>
      <c r="F27" s="23"/>
      <c r="G27" s="29"/>
      <c r="H27" s="29"/>
      <c r="I27" s="23"/>
      <c r="J27" s="23"/>
      <c r="K27" s="23"/>
    </row>
    <row r="28" spans="1:11" x14ac:dyDescent="0.2">
      <c r="A28" s="6"/>
      <c r="B28" s="30"/>
      <c r="C28" s="13"/>
      <c r="D28" s="63"/>
      <c r="E28" s="23"/>
      <c r="F28" s="23"/>
      <c r="G28" s="29"/>
      <c r="H28" s="29"/>
      <c r="I28" s="23"/>
      <c r="J28" s="23"/>
      <c r="K28" s="23"/>
    </row>
    <row r="29" spans="1:11" x14ac:dyDescent="0.2">
      <c r="A29" s="6"/>
      <c r="B29" s="30"/>
      <c r="C29" s="13"/>
      <c r="D29" s="63" t="s">
        <v>219</v>
      </c>
      <c r="E29" s="23">
        <v>0</v>
      </c>
      <c r="F29" s="23">
        <v>0</v>
      </c>
      <c r="G29" s="29"/>
      <c r="H29" s="29">
        <v>0</v>
      </c>
      <c r="I29" s="23">
        <v>0</v>
      </c>
      <c r="J29" s="23">
        <v>0</v>
      </c>
      <c r="K29" s="23">
        <v>0</v>
      </c>
    </row>
    <row r="30" spans="1:11" x14ac:dyDescent="0.2">
      <c r="A30" s="6"/>
      <c r="B30" s="30"/>
      <c r="C30" s="13"/>
      <c r="D30" s="63"/>
      <c r="E30" s="23"/>
      <c r="F30" s="23"/>
      <c r="G30" s="29"/>
      <c r="H30" s="29"/>
      <c r="I30" s="23"/>
      <c r="J30" s="23"/>
      <c r="K30" s="23"/>
    </row>
    <row r="31" spans="1:11" x14ac:dyDescent="0.2">
      <c r="A31" s="6"/>
      <c r="B31" s="30"/>
      <c r="C31" s="13"/>
      <c r="D31" s="63"/>
      <c r="E31" s="23"/>
      <c r="F31" s="23"/>
      <c r="G31" s="29"/>
      <c r="H31" s="29"/>
      <c r="I31" s="23"/>
      <c r="J31" s="23"/>
      <c r="K31" s="23"/>
    </row>
    <row r="32" spans="1:11" x14ac:dyDescent="0.2">
      <c r="A32" s="6"/>
      <c r="B32" s="30"/>
      <c r="C32" s="13"/>
      <c r="D32" s="39" t="s">
        <v>218</v>
      </c>
      <c r="E32" s="18">
        <v>182816.54000000012</v>
      </c>
      <c r="F32" s="18">
        <f t="shared" ref="F32:J32" si="2">F6+F22+F25+F29</f>
        <v>243077.04000000018</v>
      </c>
      <c r="G32" s="18">
        <f t="shared" si="2"/>
        <v>258802.5100000003</v>
      </c>
      <c r="H32" s="18">
        <f t="shared" si="2"/>
        <v>300382.53166666743</v>
      </c>
      <c r="I32" s="18">
        <f t="shared" si="2"/>
        <v>457424.03166666749</v>
      </c>
      <c r="J32" s="18">
        <f t="shared" si="2"/>
        <v>619224.03166666743</v>
      </c>
      <c r="K32" s="18">
        <f>K6+K22+K25+K29</f>
        <v>776008.78166666743</v>
      </c>
    </row>
    <row r="33" spans="1:11" x14ac:dyDescent="0.2">
      <c r="A33" s="6"/>
      <c r="B33" s="30"/>
      <c r="C33" s="13"/>
      <c r="D33" s="63"/>
      <c r="E33" s="4"/>
      <c r="F33" s="4"/>
      <c r="G33" s="4"/>
      <c r="H33" s="4"/>
      <c r="I33" s="4"/>
      <c r="J33" s="4"/>
      <c r="K33" s="4"/>
    </row>
    <row r="34" spans="1:11" x14ac:dyDescent="0.2">
      <c r="A34" s="6"/>
      <c r="E34" s="4"/>
      <c r="F34" s="4"/>
      <c r="G34" s="4"/>
      <c r="H34" s="4"/>
      <c r="I34" s="4"/>
      <c r="J34" s="4"/>
      <c r="K34" s="4"/>
    </row>
    <row r="35" spans="1:11" x14ac:dyDescent="0.2">
      <c r="A35" s="6"/>
      <c r="E35" s="4"/>
      <c r="F35" s="4"/>
      <c r="G35" s="4"/>
      <c r="H35" s="4"/>
      <c r="I35" s="4"/>
      <c r="J35" s="4"/>
      <c r="K35" s="4"/>
    </row>
    <row r="36" spans="1:11" x14ac:dyDescent="0.2">
      <c r="A36" s="6"/>
      <c r="E36" s="4"/>
      <c r="F36" s="4"/>
      <c r="G36" s="4"/>
      <c r="H36" s="4"/>
      <c r="I36" s="4"/>
      <c r="J36" s="4"/>
      <c r="K36" s="4"/>
    </row>
    <row r="37" spans="1:11" x14ac:dyDescent="0.2">
      <c r="A37" s="6"/>
      <c r="E37" s="4"/>
      <c r="F37" s="4"/>
      <c r="G37" s="4"/>
      <c r="H37" s="4"/>
      <c r="I37" s="4"/>
      <c r="J37" s="4"/>
      <c r="K37" s="4"/>
    </row>
    <row r="38" spans="1:11" x14ac:dyDescent="0.2">
      <c r="A38" s="6"/>
      <c r="E38" s="4"/>
      <c r="F38" s="4"/>
      <c r="G38" s="4"/>
      <c r="H38" s="4"/>
      <c r="I38" s="4"/>
      <c r="J38" s="4"/>
      <c r="K38" s="4"/>
    </row>
    <row r="39" spans="1:11" x14ac:dyDescent="0.2">
      <c r="A39" s="6"/>
      <c r="E39" s="4"/>
      <c r="F39" s="4"/>
      <c r="G39" s="4"/>
      <c r="H39" s="4"/>
      <c r="I39" s="4"/>
      <c r="J39" s="4"/>
      <c r="K39" s="4"/>
    </row>
    <row r="40" spans="1:11" x14ac:dyDescent="0.2">
      <c r="A40" s="6"/>
      <c r="E40" s="4"/>
      <c r="F40" s="4"/>
      <c r="G40" s="4"/>
      <c r="H40" s="4"/>
      <c r="I40" s="4"/>
      <c r="J40" s="4"/>
      <c r="K40" s="4"/>
    </row>
    <row r="41" spans="1:11" x14ac:dyDescent="0.2">
      <c r="A41" s="6"/>
      <c r="E41" s="4"/>
      <c r="F41" s="4"/>
      <c r="G41" s="4"/>
      <c r="H41" s="4"/>
      <c r="I41" s="4"/>
      <c r="J41" s="4"/>
      <c r="K41" s="4"/>
    </row>
    <row r="42" spans="1:11" x14ac:dyDescent="0.2">
      <c r="A42" s="6"/>
      <c r="E42" s="4"/>
      <c r="F42" s="4"/>
      <c r="G42" s="4"/>
      <c r="H42" s="4"/>
      <c r="I42" s="4"/>
      <c r="J42" s="4"/>
      <c r="K42" s="4"/>
    </row>
    <row r="43" spans="1:11" x14ac:dyDescent="0.2">
      <c r="A43" s="6"/>
      <c r="E43" s="4"/>
      <c r="F43" s="4"/>
      <c r="G43" s="4"/>
      <c r="H43" s="4"/>
      <c r="I43" s="4"/>
      <c r="J43" s="4"/>
      <c r="K43" s="4"/>
    </row>
    <row r="44" spans="1:11" x14ac:dyDescent="0.2">
      <c r="A44" s="6"/>
      <c r="E44" s="4"/>
      <c r="F44" s="4"/>
      <c r="G44" s="4"/>
      <c r="H44" s="4"/>
      <c r="I44" s="4"/>
      <c r="J44" s="4"/>
      <c r="K44" s="4"/>
    </row>
    <row r="45" spans="1:11" x14ac:dyDescent="0.2">
      <c r="A45" s="6"/>
      <c r="E45" s="4"/>
      <c r="F45" s="4"/>
      <c r="G45" s="4"/>
      <c r="H45" s="4"/>
      <c r="I45" s="4"/>
      <c r="J45" s="4"/>
      <c r="K45" s="4"/>
    </row>
    <row r="46" spans="1:11" x14ac:dyDescent="0.2">
      <c r="A46" s="6"/>
      <c r="E46" s="4"/>
      <c r="F46" s="4"/>
      <c r="G46" s="4"/>
      <c r="H46" s="4"/>
      <c r="I46" s="4"/>
      <c r="J46" s="4"/>
      <c r="K46" s="4"/>
    </row>
    <row r="47" spans="1:11" x14ac:dyDescent="0.2">
      <c r="E47" s="4"/>
      <c r="F47" s="4"/>
      <c r="G47" s="4"/>
      <c r="H47" s="4"/>
      <c r="I47" s="4"/>
      <c r="J47" s="4"/>
      <c r="K47" s="4"/>
    </row>
    <row r="48" spans="1:11" x14ac:dyDescent="0.2">
      <c r="E48" s="4"/>
      <c r="F48" s="4"/>
      <c r="G48" s="4"/>
      <c r="H48" s="4"/>
      <c r="I48" s="4"/>
      <c r="J48" s="4"/>
      <c r="K48" s="4"/>
    </row>
    <row r="49" spans="5:11" x14ac:dyDescent="0.2">
      <c r="E49" s="4"/>
      <c r="F49" s="4"/>
      <c r="G49" s="4"/>
      <c r="H49" s="4"/>
      <c r="I49" s="4"/>
      <c r="J49" s="4"/>
      <c r="K49" s="4"/>
    </row>
    <row r="50" spans="5:11" x14ac:dyDescent="0.2">
      <c r="E50" s="4"/>
      <c r="F50" s="4"/>
      <c r="G50" s="4"/>
      <c r="H50" s="4"/>
      <c r="I50" s="4"/>
      <c r="J50" s="4"/>
      <c r="K50" s="4"/>
    </row>
    <row r="51" spans="5:11" x14ac:dyDescent="0.2">
      <c r="E51" s="4"/>
      <c r="F51" s="4"/>
      <c r="G51" s="4"/>
      <c r="H51" s="4"/>
      <c r="I51" s="4"/>
      <c r="J51" s="4"/>
      <c r="K51" s="4"/>
    </row>
    <row r="52" spans="5:11" x14ac:dyDescent="0.2">
      <c r="E52" s="4"/>
      <c r="F52" s="4"/>
      <c r="G52" s="4"/>
      <c r="H52" s="4"/>
      <c r="I52" s="4"/>
      <c r="J52" s="4"/>
      <c r="K52" s="4"/>
    </row>
    <row r="53" spans="5:11" x14ac:dyDescent="0.2">
      <c r="E53" s="4"/>
      <c r="F53" s="4"/>
      <c r="G53" s="4"/>
      <c r="H53" s="4"/>
      <c r="I53" s="4"/>
      <c r="J53" s="4"/>
      <c r="K53" s="4"/>
    </row>
    <row r="54" spans="5:11" x14ac:dyDescent="0.2">
      <c r="E54" s="4"/>
      <c r="F54" s="4"/>
      <c r="G54" s="4"/>
      <c r="H54" s="4"/>
      <c r="I54" s="4"/>
      <c r="J54" s="4"/>
      <c r="K54" s="4"/>
    </row>
    <row r="55" spans="5:11" x14ac:dyDescent="0.2">
      <c r="E55" s="4"/>
      <c r="F55" s="4"/>
      <c r="G55" s="4"/>
      <c r="H55" s="4"/>
      <c r="I55" s="4"/>
      <c r="J55" s="4"/>
      <c r="K55" s="4"/>
    </row>
    <row r="56" spans="5:11" x14ac:dyDescent="0.2">
      <c r="E56" s="4"/>
      <c r="F56" s="4"/>
      <c r="G56" s="4"/>
      <c r="H56" s="4"/>
      <c r="I56" s="4"/>
      <c r="J56" s="4"/>
      <c r="K56" s="4"/>
    </row>
    <row r="57" spans="5:11" x14ac:dyDescent="0.2">
      <c r="E57" s="4"/>
      <c r="F57" s="4"/>
      <c r="G57" s="4"/>
      <c r="H57" s="4"/>
      <c r="I57" s="4"/>
      <c r="J57" s="4"/>
      <c r="K57" s="4"/>
    </row>
    <row r="58" spans="5:11" x14ac:dyDescent="0.2">
      <c r="E58" s="4"/>
      <c r="F58" s="4"/>
      <c r="G58" s="4"/>
      <c r="H58" s="4"/>
      <c r="I58" s="4"/>
      <c r="J58" s="4"/>
      <c r="K58" s="4"/>
    </row>
    <row r="59" spans="5:11" x14ac:dyDescent="0.2">
      <c r="E59" s="4"/>
      <c r="F59" s="4"/>
      <c r="G59" s="4"/>
      <c r="H59" s="4"/>
      <c r="I59" s="4"/>
      <c r="J59" s="4"/>
      <c r="K59" s="4"/>
    </row>
    <row r="60" spans="5:11" x14ac:dyDescent="0.2">
      <c r="E60" s="4"/>
      <c r="F60" s="4"/>
      <c r="G60" s="4"/>
      <c r="H60" s="4"/>
      <c r="I60" s="4"/>
      <c r="J60" s="4"/>
      <c r="K60" s="4"/>
    </row>
    <row r="61" spans="5:11" x14ac:dyDescent="0.2">
      <c r="E61" s="4"/>
      <c r="F61" s="4"/>
      <c r="G61" s="4"/>
      <c r="H61" s="4"/>
      <c r="I61" s="4"/>
      <c r="J61" s="4"/>
      <c r="K61" s="4"/>
    </row>
    <row r="62" spans="5:11" x14ac:dyDescent="0.2">
      <c r="E62" s="4"/>
      <c r="F62" s="4"/>
      <c r="G62" s="4"/>
      <c r="H62" s="4"/>
      <c r="I62" s="4"/>
      <c r="J62" s="4"/>
      <c r="K62" s="4"/>
    </row>
    <row r="63" spans="5:11" x14ac:dyDescent="0.2">
      <c r="E63" s="4"/>
      <c r="F63" s="4"/>
      <c r="G63" s="4"/>
      <c r="H63" s="4"/>
      <c r="I63" s="4"/>
      <c r="J63" s="4"/>
      <c r="K63" s="4"/>
    </row>
    <row r="64" spans="5:11" x14ac:dyDescent="0.2">
      <c r="E64" s="4"/>
      <c r="F64" s="4"/>
      <c r="G64" s="4"/>
      <c r="H64" s="4"/>
      <c r="I64" s="4"/>
      <c r="J64" s="4"/>
      <c r="K64" s="4"/>
    </row>
    <row r="65" spans="5:11" x14ac:dyDescent="0.2">
      <c r="E65" s="4"/>
      <c r="F65" s="4"/>
      <c r="G65" s="4"/>
      <c r="H65" s="4"/>
      <c r="I65" s="4"/>
      <c r="J65" s="4"/>
      <c r="K65" s="4"/>
    </row>
    <row r="66" spans="5:11" x14ac:dyDescent="0.2">
      <c r="E66" s="4"/>
      <c r="F66" s="4"/>
      <c r="G66" s="4"/>
      <c r="H66" s="4"/>
      <c r="I66" s="4"/>
      <c r="J66" s="4"/>
      <c r="K66" s="4"/>
    </row>
    <row r="67" spans="5:11" x14ac:dyDescent="0.2">
      <c r="E67" s="4"/>
      <c r="F67" s="4"/>
      <c r="G67" s="4"/>
      <c r="H67" s="4"/>
      <c r="I67" s="4"/>
      <c r="J67" s="4"/>
      <c r="K67" s="4"/>
    </row>
    <row r="68" spans="5:11" x14ac:dyDescent="0.2">
      <c r="E68" s="4"/>
      <c r="F68" s="4"/>
      <c r="G68" s="4"/>
      <c r="H68" s="4"/>
      <c r="I68" s="4"/>
      <c r="J68" s="4"/>
      <c r="K68" s="4"/>
    </row>
    <row r="69" spans="5:11" x14ac:dyDescent="0.2">
      <c r="E69" s="4"/>
      <c r="F69" s="4"/>
      <c r="G69" s="4"/>
      <c r="H69" s="4"/>
      <c r="I69" s="4"/>
      <c r="J69" s="4"/>
      <c r="K69" s="4"/>
    </row>
    <row r="70" spans="5:11" x14ac:dyDescent="0.2">
      <c r="E70" s="4"/>
      <c r="F70" s="4"/>
      <c r="G70" s="4"/>
      <c r="H70" s="4"/>
      <c r="I70" s="4"/>
      <c r="J70" s="4"/>
      <c r="K70" s="4"/>
    </row>
    <row r="71" spans="5:11" x14ac:dyDescent="0.2">
      <c r="E71" s="4"/>
      <c r="F71" s="4"/>
      <c r="G71" s="4"/>
      <c r="H71" s="4"/>
      <c r="I71" s="4"/>
      <c r="J71" s="4"/>
      <c r="K71" s="4"/>
    </row>
    <row r="72" spans="5:11" x14ac:dyDescent="0.2">
      <c r="E72" s="4"/>
      <c r="F72" s="4"/>
      <c r="G72" s="4"/>
      <c r="H72" s="4"/>
      <c r="I72" s="4"/>
      <c r="J72" s="4"/>
      <c r="K72" s="4"/>
    </row>
    <row r="73" spans="5:11" x14ac:dyDescent="0.2">
      <c r="E73" s="4"/>
      <c r="F73" s="4"/>
      <c r="G73" s="4"/>
      <c r="H73" s="4"/>
      <c r="I73" s="4"/>
      <c r="J73" s="4"/>
      <c r="K73" s="4"/>
    </row>
    <row r="74" spans="5:11" x14ac:dyDescent="0.2">
      <c r="E74" s="4"/>
      <c r="F74" s="4"/>
      <c r="G74" s="4"/>
      <c r="H74" s="4"/>
      <c r="I74" s="4"/>
      <c r="J74" s="4"/>
      <c r="K74" s="4"/>
    </row>
    <row r="75" spans="5:11" x14ac:dyDescent="0.2">
      <c r="E75" s="4"/>
      <c r="F75" s="4"/>
      <c r="G75" s="4"/>
      <c r="H75" s="4"/>
      <c r="I75" s="4"/>
      <c r="J75" s="4"/>
      <c r="K75" s="4"/>
    </row>
    <row r="76" spans="5:11" x14ac:dyDescent="0.2">
      <c r="E76" s="4"/>
      <c r="F76" s="4"/>
      <c r="G76" s="4"/>
      <c r="H76" s="4"/>
      <c r="I76" s="4"/>
      <c r="J76" s="4"/>
      <c r="K76" s="4"/>
    </row>
    <row r="77" spans="5:11" x14ac:dyDescent="0.2">
      <c r="E77" s="4"/>
      <c r="F77" s="4"/>
      <c r="G77" s="4"/>
      <c r="H77" s="4"/>
      <c r="I77" s="4"/>
      <c r="J77" s="4"/>
      <c r="K77" s="4"/>
    </row>
    <row r="78" spans="5:11" x14ac:dyDescent="0.2">
      <c r="E78" s="4"/>
      <c r="F78" s="4"/>
      <c r="G78" s="4"/>
      <c r="H78" s="4"/>
      <c r="I78" s="4"/>
      <c r="J78" s="4"/>
      <c r="K78" s="4"/>
    </row>
    <row r="79" spans="5:11" x14ac:dyDescent="0.2">
      <c r="E79" s="4"/>
      <c r="F79" s="4"/>
      <c r="G79" s="4"/>
      <c r="H79" s="4"/>
      <c r="I79" s="4"/>
      <c r="J79" s="4"/>
      <c r="K79" s="4"/>
    </row>
    <row r="80" spans="5:11" x14ac:dyDescent="0.2">
      <c r="E80" s="4"/>
      <c r="F80" s="4"/>
      <c r="G80" s="4"/>
      <c r="H80" s="4"/>
      <c r="I80" s="4"/>
      <c r="J80" s="4"/>
      <c r="K80" s="4"/>
    </row>
    <row r="81" spans="5:11" x14ac:dyDescent="0.2">
      <c r="E81" s="4"/>
      <c r="F81" s="4"/>
      <c r="G81" s="4"/>
      <c r="H81" s="4"/>
      <c r="I81" s="4"/>
      <c r="J81" s="4"/>
      <c r="K81" s="4"/>
    </row>
    <row r="82" spans="5:11" x14ac:dyDescent="0.2">
      <c r="E82" s="4"/>
      <c r="F82" s="4"/>
      <c r="G82" s="4"/>
      <c r="H82" s="4"/>
      <c r="I82" s="4"/>
      <c r="J82" s="4"/>
      <c r="K82" s="4"/>
    </row>
    <row r="83" spans="5:11" x14ac:dyDescent="0.2">
      <c r="E83" s="4"/>
      <c r="F83" s="4"/>
      <c r="G83" s="4"/>
      <c r="H83" s="4"/>
      <c r="I83" s="4"/>
      <c r="J83" s="4"/>
      <c r="K83" s="4"/>
    </row>
    <row r="84" spans="5:11" x14ac:dyDescent="0.2">
      <c r="E84" s="4"/>
      <c r="F84" s="4"/>
      <c r="G84" s="4"/>
      <c r="H84" s="4"/>
      <c r="I84" s="4"/>
      <c r="J84" s="4"/>
      <c r="K84" s="4"/>
    </row>
    <row r="85" spans="5:11" x14ac:dyDescent="0.2">
      <c r="E85" s="4"/>
      <c r="F85" s="4"/>
      <c r="G85" s="4"/>
      <c r="H85" s="4"/>
      <c r="I85" s="4"/>
      <c r="J85" s="4"/>
      <c r="K85" s="4"/>
    </row>
    <row r="86" spans="5:11" x14ac:dyDescent="0.2">
      <c r="E86" s="4"/>
      <c r="F86" s="4"/>
      <c r="G86" s="4"/>
      <c r="H86" s="4"/>
      <c r="I86" s="4"/>
      <c r="J86" s="4"/>
      <c r="K86" s="4"/>
    </row>
    <row r="87" spans="5:11" x14ac:dyDescent="0.2">
      <c r="E87" s="4"/>
      <c r="F87" s="4"/>
      <c r="G87" s="4"/>
      <c r="H87" s="4"/>
      <c r="I87" s="4"/>
      <c r="J87" s="4"/>
      <c r="K87" s="4"/>
    </row>
    <row r="88" spans="5:11" x14ac:dyDescent="0.2">
      <c r="E88" s="4"/>
      <c r="F88" s="4"/>
      <c r="G88" s="4"/>
      <c r="H88" s="4"/>
      <c r="I88" s="4"/>
      <c r="J88" s="4"/>
      <c r="K88" s="4"/>
    </row>
    <row r="89" spans="5:11" x14ac:dyDescent="0.2">
      <c r="E89" s="4"/>
      <c r="F89" s="4"/>
      <c r="G89" s="4"/>
      <c r="H89" s="4"/>
      <c r="I89" s="4"/>
      <c r="J89" s="4"/>
      <c r="K89" s="4"/>
    </row>
    <row r="90" spans="5:11" x14ac:dyDescent="0.2">
      <c r="E90" s="4"/>
      <c r="F90" s="4"/>
      <c r="G90" s="4"/>
      <c r="H90" s="4"/>
      <c r="I90" s="4"/>
      <c r="J90" s="4"/>
      <c r="K90" s="4"/>
    </row>
    <row r="91" spans="5:11" x14ac:dyDescent="0.2">
      <c r="E91" s="4"/>
      <c r="F91" s="4"/>
      <c r="G91" s="4"/>
      <c r="H91" s="4"/>
      <c r="I91" s="4"/>
      <c r="J91" s="4"/>
      <c r="K91" s="4"/>
    </row>
    <row r="92" spans="5:11" x14ac:dyDescent="0.2">
      <c r="E92" s="4"/>
      <c r="F92" s="4"/>
      <c r="G92" s="4"/>
      <c r="H92" s="4"/>
      <c r="I92" s="4"/>
      <c r="J92" s="4"/>
      <c r="K92" s="4"/>
    </row>
    <row r="93" spans="5:11" x14ac:dyDescent="0.2">
      <c r="E93" s="4"/>
      <c r="F93" s="4"/>
      <c r="G93" s="4"/>
      <c r="H93" s="4"/>
      <c r="I93" s="4"/>
      <c r="J93" s="4"/>
      <c r="K93" s="4"/>
    </row>
    <row r="94" spans="5:11" x14ac:dyDescent="0.2">
      <c r="E94" s="4"/>
      <c r="F94" s="4"/>
      <c r="G94" s="4"/>
      <c r="H94" s="4"/>
      <c r="I94" s="4"/>
      <c r="J94" s="4"/>
      <c r="K94" s="4"/>
    </row>
    <row r="95" spans="5:11" x14ac:dyDescent="0.2">
      <c r="E95" s="4"/>
      <c r="F95" s="4"/>
      <c r="G95" s="4"/>
      <c r="H95" s="4"/>
      <c r="I95" s="4"/>
      <c r="J95" s="4"/>
      <c r="K95" s="4"/>
    </row>
    <row r="96" spans="5:11" x14ac:dyDescent="0.2">
      <c r="E96" s="4"/>
      <c r="F96" s="4"/>
      <c r="G96" s="4"/>
      <c r="H96" s="4"/>
      <c r="I96" s="4"/>
      <c r="J96" s="4"/>
      <c r="K96" s="4"/>
    </row>
    <row r="97" spans="5:11" x14ac:dyDescent="0.2">
      <c r="E97" s="4"/>
      <c r="F97" s="4"/>
      <c r="G97" s="4"/>
      <c r="H97" s="4"/>
      <c r="I97" s="4"/>
      <c r="J97" s="4"/>
      <c r="K97" s="4"/>
    </row>
    <row r="98" spans="5:11" x14ac:dyDescent="0.2">
      <c r="E98" s="4"/>
      <c r="F98" s="4"/>
      <c r="G98" s="4"/>
      <c r="H98" s="4"/>
      <c r="I98" s="4"/>
      <c r="J98" s="4"/>
      <c r="K98" s="4"/>
    </row>
    <row r="99" spans="5:11" x14ac:dyDescent="0.2">
      <c r="E99" s="4"/>
      <c r="F99" s="4"/>
      <c r="G99" s="4"/>
      <c r="H99" s="4"/>
      <c r="I99" s="4"/>
      <c r="J99" s="4"/>
      <c r="K99" s="4"/>
    </row>
    <row r="100" spans="5:11" x14ac:dyDescent="0.2">
      <c r="E100" s="4"/>
      <c r="F100" s="4"/>
      <c r="G100" s="4"/>
      <c r="H100" s="4"/>
      <c r="I100" s="4"/>
      <c r="J100" s="4"/>
      <c r="K100" s="4"/>
    </row>
    <row r="101" spans="5:11" x14ac:dyDescent="0.2">
      <c r="E101" s="4"/>
      <c r="F101" s="4"/>
      <c r="G101" s="4"/>
      <c r="H101" s="4"/>
      <c r="I101" s="4"/>
      <c r="J101" s="4"/>
      <c r="K101" s="4"/>
    </row>
    <row r="102" spans="5:11" x14ac:dyDescent="0.2">
      <c r="E102" s="4"/>
      <c r="F102" s="4"/>
      <c r="G102" s="4"/>
      <c r="H102" s="4"/>
      <c r="I102" s="4"/>
      <c r="J102" s="4"/>
      <c r="K102" s="4"/>
    </row>
    <row r="103" spans="5:11" x14ac:dyDescent="0.2">
      <c r="E103" s="4"/>
      <c r="F103" s="4"/>
      <c r="G103" s="4"/>
      <c r="H103" s="4"/>
      <c r="I103" s="4"/>
      <c r="J103" s="4"/>
      <c r="K103" s="4"/>
    </row>
    <row r="104" spans="5:11" x14ac:dyDescent="0.2">
      <c r="E104" s="4"/>
      <c r="F104" s="4"/>
      <c r="G104" s="4"/>
      <c r="H104" s="4"/>
      <c r="I104" s="4"/>
      <c r="J104" s="4"/>
      <c r="K104" s="4"/>
    </row>
    <row r="105" spans="5:11" x14ac:dyDescent="0.2">
      <c r="E105" s="4"/>
      <c r="F105" s="4"/>
      <c r="G105" s="4"/>
      <c r="H105" s="4"/>
      <c r="I105" s="4"/>
      <c r="J105" s="4"/>
      <c r="K105" s="4"/>
    </row>
    <row r="106" spans="5:11" x14ac:dyDescent="0.2">
      <c r="E106" s="4"/>
      <c r="F106" s="4"/>
      <c r="G106" s="4"/>
      <c r="H106" s="4"/>
      <c r="I106" s="4"/>
      <c r="J106" s="4"/>
      <c r="K106" s="4"/>
    </row>
    <row r="107" spans="5:11" x14ac:dyDescent="0.2">
      <c r="E107" s="4"/>
      <c r="F107" s="4"/>
      <c r="G107" s="4"/>
      <c r="H107" s="4"/>
      <c r="I107" s="4"/>
      <c r="J107" s="4"/>
      <c r="K107" s="4"/>
    </row>
    <row r="108" spans="5:11" x14ac:dyDescent="0.2">
      <c r="E108" s="4"/>
      <c r="F108" s="4"/>
      <c r="G108" s="4"/>
      <c r="H108" s="4"/>
      <c r="I108" s="4"/>
      <c r="J108" s="4"/>
      <c r="K108" s="4"/>
    </row>
    <row r="109" spans="5:11" x14ac:dyDescent="0.2">
      <c r="E109" s="4"/>
      <c r="F109" s="4"/>
      <c r="G109" s="4"/>
      <c r="H109" s="4"/>
      <c r="I109" s="4"/>
      <c r="J109" s="4"/>
      <c r="K109" s="4"/>
    </row>
    <row r="110" spans="5:11" x14ac:dyDescent="0.2">
      <c r="E110" s="4"/>
      <c r="F110" s="4"/>
      <c r="G110" s="4"/>
      <c r="H110" s="4"/>
      <c r="I110" s="4"/>
      <c r="J110" s="4"/>
      <c r="K110" s="4"/>
    </row>
    <row r="111" spans="5:11" x14ac:dyDescent="0.2">
      <c r="E111" s="4"/>
      <c r="F111" s="4"/>
      <c r="G111" s="4"/>
      <c r="H111" s="4"/>
      <c r="I111" s="4"/>
      <c r="J111" s="4"/>
      <c r="K111" s="4"/>
    </row>
    <row r="112" spans="5:11" x14ac:dyDescent="0.2">
      <c r="E112" s="4"/>
      <c r="F112" s="4"/>
      <c r="G112" s="4"/>
      <c r="H112" s="4"/>
      <c r="I112" s="4"/>
      <c r="J112" s="4"/>
      <c r="K112" s="4"/>
    </row>
    <row r="113" spans="5:11" x14ac:dyDescent="0.2">
      <c r="E113" s="4"/>
      <c r="F113" s="4"/>
      <c r="G113" s="4"/>
      <c r="H113" s="4"/>
      <c r="I113" s="4"/>
      <c r="J113" s="4"/>
      <c r="K113" s="4"/>
    </row>
    <row r="114" spans="5:11" x14ac:dyDescent="0.2">
      <c r="E114" s="4"/>
      <c r="F114" s="4"/>
      <c r="G114" s="4"/>
      <c r="H114" s="4"/>
      <c r="I114" s="4"/>
      <c r="J114" s="4"/>
      <c r="K114" s="4"/>
    </row>
    <row r="115" spans="5:11" x14ac:dyDescent="0.2">
      <c r="E115" s="4"/>
      <c r="F115" s="4"/>
      <c r="G115" s="4"/>
      <c r="H115" s="4"/>
      <c r="I115" s="4"/>
      <c r="J115" s="4"/>
      <c r="K115" s="4"/>
    </row>
    <row r="116" spans="5:11" x14ac:dyDescent="0.2">
      <c r="E116" s="4"/>
      <c r="F116" s="4"/>
      <c r="G116" s="4"/>
      <c r="H116" s="4"/>
      <c r="I116" s="4"/>
      <c r="J116" s="4"/>
      <c r="K116" s="4"/>
    </row>
    <row r="117" spans="5:11" x14ac:dyDescent="0.2">
      <c r="E117" s="4"/>
      <c r="F117" s="4"/>
      <c r="G117" s="4"/>
      <c r="H117" s="4"/>
      <c r="I117" s="4"/>
      <c r="J117" s="4"/>
      <c r="K117" s="4"/>
    </row>
    <row r="118" spans="5:11" x14ac:dyDescent="0.2">
      <c r="E118" s="4"/>
      <c r="F118" s="4"/>
      <c r="G118" s="4"/>
      <c r="H118" s="4"/>
      <c r="I118" s="4"/>
      <c r="J118" s="4"/>
      <c r="K118" s="4"/>
    </row>
    <row r="119" spans="5:11" x14ac:dyDescent="0.2">
      <c r="E119" s="4"/>
      <c r="F119" s="4"/>
      <c r="G119" s="4"/>
      <c r="H119" s="4"/>
      <c r="I119" s="4"/>
      <c r="J119" s="4"/>
      <c r="K119" s="4"/>
    </row>
    <row r="120" spans="5:11" x14ac:dyDescent="0.2">
      <c r="E120" s="4"/>
      <c r="F120" s="4"/>
      <c r="G120" s="4"/>
      <c r="H120" s="4"/>
      <c r="I120" s="4"/>
      <c r="J120" s="4"/>
      <c r="K120" s="4"/>
    </row>
    <row r="121" spans="5:11" x14ac:dyDescent="0.2">
      <c r="E121" s="4"/>
      <c r="F121" s="4"/>
      <c r="G121" s="4"/>
      <c r="H121" s="4"/>
      <c r="I121" s="4"/>
      <c r="J121" s="4"/>
      <c r="K121" s="4"/>
    </row>
    <row r="122" spans="5:11" x14ac:dyDescent="0.2">
      <c r="E122" s="4"/>
      <c r="F122" s="4"/>
      <c r="G122" s="4"/>
      <c r="H122" s="4"/>
      <c r="I122" s="4"/>
      <c r="J122" s="4"/>
      <c r="K122" s="4"/>
    </row>
    <row r="123" spans="5:11" x14ac:dyDescent="0.2">
      <c r="E123" s="4"/>
      <c r="F123" s="4"/>
      <c r="G123" s="4"/>
      <c r="H123" s="4"/>
      <c r="I123" s="4"/>
      <c r="J123" s="4"/>
      <c r="K123" s="4"/>
    </row>
    <row r="124" spans="5:11" x14ac:dyDescent="0.2">
      <c r="E124" s="4"/>
      <c r="F124" s="4"/>
      <c r="G124" s="4"/>
      <c r="H124" s="4"/>
      <c r="I124" s="4"/>
      <c r="J124" s="4"/>
      <c r="K124" s="4"/>
    </row>
    <row r="125" spans="5:11" x14ac:dyDescent="0.2">
      <c r="E125" s="4"/>
      <c r="F125" s="4"/>
      <c r="G125" s="4"/>
      <c r="H125" s="4"/>
      <c r="I125" s="4"/>
      <c r="J125" s="4"/>
      <c r="K125" s="4"/>
    </row>
    <row r="126" spans="5:11" x14ac:dyDescent="0.2">
      <c r="E126" s="4"/>
      <c r="F126" s="4"/>
      <c r="G126" s="4"/>
      <c r="H126" s="4"/>
      <c r="I126" s="4"/>
      <c r="J126" s="4"/>
      <c r="K126" s="4"/>
    </row>
    <row r="127" spans="5:11" x14ac:dyDescent="0.2">
      <c r="E127" s="4"/>
      <c r="F127" s="4"/>
      <c r="G127" s="4"/>
      <c r="H127" s="4"/>
      <c r="I127" s="4"/>
      <c r="J127" s="4"/>
      <c r="K127" s="4"/>
    </row>
    <row r="128" spans="5:11" x14ac:dyDescent="0.2">
      <c r="E128" s="4"/>
      <c r="F128" s="4"/>
      <c r="G128" s="4"/>
      <c r="H128" s="4"/>
      <c r="I128" s="4"/>
      <c r="J128" s="4"/>
      <c r="K128" s="4"/>
    </row>
    <row r="129" spans="5:11" x14ac:dyDescent="0.2">
      <c r="E129" s="4"/>
      <c r="F129" s="4"/>
      <c r="G129" s="4"/>
      <c r="H129" s="4"/>
      <c r="I129" s="4"/>
      <c r="J129" s="4"/>
      <c r="K129" s="4"/>
    </row>
    <row r="130" spans="5:11" x14ac:dyDescent="0.2">
      <c r="E130" s="4"/>
      <c r="F130" s="4"/>
      <c r="G130" s="4"/>
      <c r="H130" s="4"/>
      <c r="I130" s="4"/>
      <c r="J130" s="4"/>
      <c r="K130" s="4"/>
    </row>
    <row r="131" spans="5:11" x14ac:dyDescent="0.2">
      <c r="E131" s="4"/>
      <c r="F131" s="4"/>
      <c r="G131" s="4"/>
      <c r="H131" s="4"/>
      <c r="I131" s="4"/>
      <c r="J131" s="4"/>
      <c r="K131" s="4"/>
    </row>
    <row r="132" spans="5:11" x14ac:dyDescent="0.2">
      <c r="E132" s="4"/>
      <c r="F132" s="4"/>
      <c r="G132" s="4"/>
      <c r="H132" s="4"/>
      <c r="I132" s="4"/>
      <c r="J132" s="4"/>
      <c r="K132" s="4"/>
    </row>
    <row r="133" spans="5:11" x14ac:dyDescent="0.2">
      <c r="E133" s="4"/>
      <c r="F133" s="4"/>
      <c r="G133" s="4"/>
      <c r="H133" s="4"/>
      <c r="I133" s="4"/>
      <c r="J133" s="4"/>
      <c r="K133" s="4"/>
    </row>
    <row r="134" spans="5:11" x14ac:dyDescent="0.2">
      <c r="E134" s="4"/>
      <c r="F134" s="4"/>
      <c r="G134" s="4"/>
      <c r="H134" s="4"/>
      <c r="I134" s="4"/>
      <c r="J134" s="4"/>
      <c r="K134" s="4"/>
    </row>
    <row r="135" spans="5:11" x14ac:dyDescent="0.2">
      <c r="E135" s="4"/>
      <c r="F135" s="4"/>
      <c r="G135" s="4"/>
      <c r="H135" s="4"/>
      <c r="I135" s="4"/>
      <c r="J135" s="4"/>
      <c r="K135" s="4"/>
    </row>
    <row r="136" spans="5:11" x14ac:dyDescent="0.2">
      <c r="E136" s="4"/>
      <c r="F136" s="4"/>
      <c r="G136" s="4"/>
      <c r="H136" s="4"/>
      <c r="I136" s="4"/>
      <c r="J136" s="4"/>
      <c r="K136" s="4"/>
    </row>
    <row r="137" spans="5:11" x14ac:dyDescent="0.2">
      <c r="E137" s="4"/>
      <c r="F137" s="4"/>
      <c r="G137" s="4"/>
      <c r="H137" s="4"/>
      <c r="I137" s="4"/>
      <c r="J137" s="4"/>
      <c r="K137" s="4"/>
    </row>
    <row r="138" spans="5:11" x14ac:dyDescent="0.2">
      <c r="E138" s="4"/>
      <c r="F138" s="4"/>
      <c r="G138" s="4"/>
      <c r="H138" s="4"/>
      <c r="I138" s="4"/>
      <c r="J138" s="4"/>
      <c r="K138" s="4"/>
    </row>
    <row r="139" spans="5:11" x14ac:dyDescent="0.2">
      <c r="E139" s="4"/>
      <c r="F139" s="4"/>
      <c r="G139" s="4"/>
      <c r="H139" s="4"/>
      <c r="I139" s="4"/>
      <c r="J139" s="4"/>
      <c r="K139" s="4"/>
    </row>
    <row r="140" spans="5:11" x14ac:dyDescent="0.2">
      <c r="E140" s="4"/>
      <c r="F140" s="4"/>
      <c r="G140" s="4"/>
      <c r="H140" s="4"/>
      <c r="I140" s="4"/>
      <c r="J140" s="4"/>
      <c r="K140" s="4"/>
    </row>
    <row r="141" spans="5:11" x14ac:dyDescent="0.2">
      <c r="E141" s="4"/>
      <c r="F141" s="4"/>
      <c r="G141" s="4"/>
      <c r="H141" s="4"/>
      <c r="I141" s="4"/>
      <c r="J141" s="4"/>
      <c r="K141" s="4"/>
    </row>
    <row r="142" spans="5:11" x14ac:dyDescent="0.2">
      <c r="E142" s="4"/>
      <c r="F142" s="4"/>
      <c r="G142" s="4"/>
      <c r="H142" s="4"/>
      <c r="I142" s="4"/>
      <c r="J142" s="4"/>
      <c r="K142" s="4"/>
    </row>
    <row r="143" spans="5:11" x14ac:dyDescent="0.2">
      <c r="E143" s="4"/>
      <c r="F143" s="4"/>
      <c r="G143" s="4"/>
      <c r="H143" s="4"/>
      <c r="I143" s="4"/>
      <c r="J143" s="4"/>
      <c r="K143" s="4"/>
    </row>
    <row r="144" spans="5:11" x14ac:dyDescent="0.2">
      <c r="E144" s="4"/>
      <c r="F144" s="4"/>
      <c r="G144" s="4"/>
      <c r="H144" s="4"/>
      <c r="I144" s="4"/>
      <c r="J144" s="4"/>
      <c r="K144" s="4"/>
    </row>
    <row r="145" spans="5:11" x14ac:dyDescent="0.2">
      <c r="E145" s="4"/>
      <c r="F145" s="4"/>
      <c r="G145" s="4"/>
      <c r="H145" s="4"/>
      <c r="I145" s="4"/>
      <c r="J145" s="4"/>
      <c r="K145" s="4"/>
    </row>
    <row r="146" spans="5:11" x14ac:dyDescent="0.2">
      <c r="E146" s="4"/>
      <c r="F146" s="4"/>
      <c r="G146" s="4"/>
      <c r="H146" s="4"/>
      <c r="I146" s="4"/>
      <c r="J146" s="4"/>
      <c r="K146" s="4"/>
    </row>
    <row r="147" spans="5:11" x14ac:dyDescent="0.2">
      <c r="E147" s="4"/>
      <c r="F147" s="4"/>
      <c r="G147" s="4"/>
      <c r="H147" s="4"/>
      <c r="I147" s="4"/>
      <c r="J147" s="4"/>
      <c r="K147" s="4"/>
    </row>
    <row r="148" spans="5:11" x14ac:dyDescent="0.2">
      <c r="E148" s="4"/>
      <c r="F148" s="4"/>
      <c r="G148" s="4"/>
      <c r="H148" s="4"/>
      <c r="I148" s="4"/>
      <c r="J148" s="4"/>
      <c r="K148" s="4"/>
    </row>
    <row r="149" spans="5:11" x14ac:dyDescent="0.2">
      <c r="E149" s="4"/>
      <c r="F149" s="4"/>
      <c r="G149" s="4"/>
      <c r="H149" s="4"/>
      <c r="I149" s="4"/>
      <c r="J149" s="4"/>
      <c r="K149" s="4"/>
    </row>
    <row r="150" spans="5:11" x14ac:dyDescent="0.2">
      <c r="E150" s="4"/>
      <c r="F150" s="4"/>
      <c r="G150" s="4"/>
      <c r="H150" s="4"/>
      <c r="I150" s="4"/>
      <c r="J150" s="4"/>
      <c r="K150" s="4"/>
    </row>
    <row r="151" spans="5:11" x14ac:dyDescent="0.2">
      <c r="E151" s="4"/>
      <c r="F151" s="4"/>
      <c r="G151" s="4"/>
      <c r="H151" s="4"/>
      <c r="I151" s="4"/>
      <c r="J151" s="4"/>
      <c r="K151" s="4"/>
    </row>
    <row r="152" spans="5:11" x14ac:dyDescent="0.2">
      <c r="E152" s="4"/>
      <c r="F152" s="4"/>
      <c r="G152" s="4"/>
      <c r="H152" s="4"/>
      <c r="I152" s="4"/>
      <c r="J152" s="4"/>
      <c r="K152" s="4"/>
    </row>
    <row r="153" spans="5:11" x14ac:dyDescent="0.2">
      <c r="E153" s="4"/>
      <c r="F153" s="4"/>
      <c r="G153" s="4"/>
      <c r="H153" s="4"/>
      <c r="I153" s="4"/>
      <c r="J153" s="4"/>
      <c r="K153" s="4"/>
    </row>
    <row r="154" spans="5:11" x14ac:dyDescent="0.2">
      <c r="E154" s="4"/>
      <c r="F154" s="4"/>
      <c r="G154" s="4"/>
      <c r="H154" s="4"/>
      <c r="I154" s="4"/>
      <c r="J154" s="4"/>
      <c r="K154" s="4"/>
    </row>
    <row r="155" spans="5:11" x14ac:dyDescent="0.2">
      <c r="E155" s="4"/>
      <c r="F155" s="4"/>
      <c r="G155" s="4"/>
      <c r="H155" s="4"/>
      <c r="I155" s="4"/>
      <c r="J155" s="4"/>
      <c r="K155" s="4"/>
    </row>
    <row r="156" spans="5:11" x14ac:dyDescent="0.2">
      <c r="E156" s="4"/>
      <c r="F156" s="4"/>
      <c r="G156" s="4"/>
      <c r="H156" s="4"/>
      <c r="I156" s="4"/>
      <c r="J156" s="4"/>
      <c r="K156" s="4"/>
    </row>
    <row r="157" spans="5:11" x14ac:dyDescent="0.2">
      <c r="E157" s="4"/>
      <c r="F157" s="4"/>
      <c r="G157" s="4"/>
      <c r="H157" s="4"/>
      <c r="I157" s="4"/>
      <c r="J157" s="4"/>
      <c r="K157" s="4"/>
    </row>
    <row r="158" spans="5:11" x14ac:dyDescent="0.2">
      <c r="E158" s="4"/>
      <c r="F158" s="4"/>
      <c r="G158" s="4"/>
      <c r="H158" s="4"/>
      <c r="I158" s="4"/>
      <c r="J158" s="4"/>
      <c r="K158" s="4"/>
    </row>
    <row r="159" spans="5:11" x14ac:dyDescent="0.2">
      <c r="E159" s="4"/>
      <c r="F159" s="4"/>
      <c r="G159" s="4"/>
      <c r="H159" s="4"/>
      <c r="I159" s="4"/>
      <c r="J159" s="4"/>
      <c r="K159" s="4"/>
    </row>
    <row r="160" spans="5:11" x14ac:dyDescent="0.2">
      <c r="E160" s="4"/>
      <c r="F160" s="4"/>
      <c r="G160" s="4"/>
      <c r="H160" s="4"/>
      <c r="I160" s="4"/>
      <c r="J160" s="4"/>
      <c r="K160" s="4"/>
    </row>
    <row r="161" spans="5:11" x14ac:dyDescent="0.2">
      <c r="E161" s="4"/>
      <c r="F161" s="4"/>
      <c r="G161" s="4"/>
      <c r="H161" s="4"/>
      <c r="I161" s="4"/>
      <c r="J161" s="4"/>
      <c r="K161" s="4"/>
    </row>
    <row r="162" spans="5:11" x14ac:dyDescent="0.2">
      <c r="E162" s="4"/>
      <c r="F162" s="4"/>
      <c r="G162" s="4"/>
      <c r="H162" s="4"/>
      <c r="I162" s="4"/>
      <c r="J162" s="4"/>
      <c r="K162" s="4"/>
    </row>
    <row r="163" spans="5:11" x14ac:dyDescent="0.2">
      <c r="E163" s="4"/>
      <c r="F163" s="4"/>
      <c r="G163" s="4"/>
      <c r="H163" s="4"/>
      <c r="I163" s="4"/>
      <c r="J163" s="4"/>
      <c r="K163" s="4"/>
    </row>
    <row r="164" spans="5:11" x14ac:dyDescent="0.2">
      <c r="E164" s="4"/>
      <c r="F164" s="4"/>
      <c r="G164" s="4"/>
      <c r="H164" s="4"/>
      <c r="I164" s="4"/>
      <c r="J164" s="4"/>
      <c r="K164" s="4"/>
    </row>
    <row r="165" spans="5:11" x14ac:dyDescent="0.2">
      <c r="E165" s="4"/>
      <c r="F165" s="4"/>
      <c r="G165" s="4"/>
      <c r="H165" s="4"/>
      <c r="I165" s="4"/>
      <c r="J165" s="4"/>
      <c r="K165" s="4"/>
    </row>
    <row r="166" spans="5:11" x14ac:dyDescent="0.2">
      <c r="E166" s="4"/>
      <c r="F166" s="4"/>
      <c r="G166" s="4"/>
      <c r="H166" s="4"/>
      <c r="I166" s="4"/>
      <c r="J166" s="4"/>
      <c r="K166" s="4"/>
    </row>
    <row r="167" spans="5:11" x14ac:dyDescent="0.2">
      <c r="E167" s="4"/>
      <c r="F167" s="4"/>
      <c r="G167" s="4"/>
      <c r="H167" s="4"/>
      <c r="I167" s="4"/>
      <c r="J167" s="4"/>
      <c r="K167" s="4"/>
    </row>
    <row r="168" spans="5:11" x14ac:dyDescent="0.2">
      <c r="E168" s="4"/>
      <c r="F168" s="4"/>
      <c r="G168" s="4"/>
      <c r="H168" s="4"/>
      <c r="I168" s="4"/>
      <c r="J168" s="4"/>
      <c r="K168" s="4"/>
    </row>
    <row r="169" spans="5:11" x14ac:dyDescent="0.2">
      <c r="E169" s="4"/>
      <c r="F169" s="4"/>
      <c r="G169" s="4"/>
      <c r="H169" s="4"/>
      <c r="I169" s="4"/>
      <c r="J169" s="4"/>
      <c r="K169" s="4"/>
    </row>
    <row r="170" spans="5:11" x14ac:dyDescent="0.2">
      <c r="E170" s="4"/>
      <c r="F170" s="4"/>
      <c r="G170" s="4"/>
      <c r="H170" s="4"/>
      <c r="I170" s="4"/>
      <c r="J170" s="4"/>
      <c r="K170" s="4"/>
    </row>
    <row r="171" spans="5:11" x14ac:dyDescent="0.2">
      <c r="E171" s="4"/>
      <c r="F171" s="4"/>
      <c r="G171" s="4"/>
      <c r="H171" s="4"/>
      <c r="I171" s="4"/>
      <c r="J171" s="4"/>
      <c r="K171" s="4"/>
    </row>
    <row r="172" spans="5:11" x14ac:dyDescent="0.2">
      <c r="E172" s="4"/>
      <c r="F172" s="4"/>
      <c r="G172" s="4"/>
      <c r="H172" s="4"/>
      <c r="I172" s="4"/>
      <c r="J172" s="4"/>
      <c r="K172" s="4"/>
    </row>
    <row r="173" spans="5:11" x14ac:dyDescent="0.2">
      <c r="E173" s="4"/>
      <c r="F173" s="4"/>
      <c r="G173" s="4"/>
      <c r="H173" s="4"/>
      <c r="I173" s="4"/>
      <c r="J173" s="4"/>
      <c r="K173" s="4"/>
    </row>
    <row r="174" spans="5:11" x14ac:dyDescent="0.2">
      <c r="E174" s="4"/>
      <c r="F174" s="4"/>
      <c r="G174" s="4"/>
      <c r="H174" s="4"/>
      <c r="I174" s="4"/>
      <c r="J174" s="4"/>
      <c r="K174" s="4"/>
    </row>
    <row r="175" spans="5:11" x14ac:dyDescent="0.2">
      <c r="E175" s="4"/>
      <c r="F175" s="4"/>
      <c r="G175" s="4"/>
      <c r="H175" s="4"/>
      <c r="I175" s="4"/>
      <c r="J175" s="4"/>
      <c r="K175" s="4"/>
    </row>
    <row r="176" spans="5:11" x14ac:dyDescent="0.2">
      <c r="E176" s="4"/>
      <c r="F176" s="4"/>
      <c r="G176" s="4"/>
      <c r="H176" s="4"/>
      <c r="I176" s="4"/>
      <c r="J176" s="4"/>
      <c r="K176" s="4"/>
    </row>
    <row r="177" spans="5:11" x14ac:dyDescent="0.2">
      <c r="E177" s="4"/>
      <c r="F177" s="4"/>
      <c r="G177" s="4"/>
      <c r="H177" s="4"/>
      <c r="I177" s="4"/>
      <c r="J177" s="4"/>
      <c r="K177" s="4"/>
    </row>
    <row r="178" spans="5:11" x14ac:dyDescent="0.2">
      <c r="E178" s="4"/>
      <c r="F178" s="4"/>
      <c r="G178" s="4"/>
      <c r="H178" s="4"/>
      <c r="I178" s="4"/>
      <c r="J178" s="4"/>
      <c r="K178" s="4"/>
    </row>
    <row r="179" spans="5:11" x14ac:dyDescent="0.2">
      <c r="E179" s="4"/>
      <c r="F179" s="4"/>
      <c r="G179" s="4"/>
      <c r="H179" s="4"/>
      <c r="I179" s="4"/>
      <c r="J179" s="4"/>
      <c r="K179" s="4"/>
    </row>
    <row r="180" spans="5:11" x14ac:dyDescent="0.2">
      <c r="E180" s="4"/>
      <c r="F180" s="4"/>
      <c r="G180" s="4"/>
      <c r="H180" s="4"/>
      <c r="I180" s="4"/>
      <c r="J180" s="4"/>
      <c r="K180" s="4"/>
    </row>
    <row r="181" spans="5:11" x14ac:dyDescent="0.2">
      <c r="E181" s="4"/>
      <c r="F181" s="4"/>
      <c r="G181" s="4"/>
      <c r="H181" s="4"/>
      <c r="I181" s="4"/>
      <c r="J181" s="4"/>
      <c r="K181" s="4"/>
    </row>
    <row r="182" spans="5:11" x14ac:dyDescent="0.2">
      <c r="E182" s="4"/>
      <c r="F182" s="4"/>
      <c r="G182" s="4"/>
      <c r="H182" s="4"/>
      <c r="I182" s="4"/>
      <c r="J182" s="4"/>
      <c r="K182" s="4"/>
    </row>
    <row r="183" spans="5:11" x14ac:dyDescent="0.2">
      <c r="E183" s="4"/>
      <c r="F183" s="4"/>
      <c r="G183" s="4"/>
      <c r="H183" s="4"/>
      <c r="I183" s="4"/>
      <c r="J183" s="4"/>
      <c r="K183" s="4"/>
    </row>
    <row r="184" spans="5:11" x14ac:dyDescent="0.2">
      <c r="E184" s="4"/>
      <c r="F184" s="4"/>
      <c r="G184" s="4"/>
      <c r="H184" s="4"/>
      <c r="I184" s="4"/>
      <c r="J184" s="4"/>
      <c r="K184" s="4"/>
    </row>
    <row r="185" spans="5:11" x14ac:dyDescent="0.2">
      <c r="E185" s="4"/>
      <c r="F185" s="4"/>
      <c r="G185" s="4"/>
      <c r="H185" s="4"/>
      <c r="I185" s="4"/>
      <c r="J185" s="4"/>
      <c r="K185" s="4"/>
    </row>
    <row r="186" spans="5:11" x14ac:dyDescent="0.2">
      <c r="E186" s="4"/>
      <c r="F186" s="4"/>
      <c r="G186" s="4"/>
      <c r="H186" s="4"/>
      <c r="I186" s="4"/>
      <c r="J186" s="4"/>
      <c r="K186" s="4"/>
    </row>
    <row r="187" spans="5:11" x14ac:dyDescent="0.2">
      <c r="E187" s="4"/>
      <c r="F187" s="4"/>
      <c r="G187" s="4"/>
      <c r="H187" s="4"/>
      <c r="I187" s="4"/>
      <c r="J187" s="4"/>
      <c r="K187" s="4"/>
    </row>
    <row r="188" spans="5:11" x14ac:dyDescent="0.2">
      <c r="E188" s="4"/>
      <c r="F188" s="4"/>
      <c r="G188" s="4"/>
      <c r="H188" s="4"/>
      <c r="I188" s="4"/>
      <c r="J188" s="4"/>
      <c r="K188" s="4"/>
    </row>
    <row r="189" spans="5:11" x14ac:dyDescent="0.2">
      <c r="E189" s="4"/>
      <c r="F189" s="4"/>
      <c r="G189" s="4"/>
      <c r="H189" s="4"/>
      <c r="I189" s="4"/>
      <c r="J189" s="4"/>
      <c r="K189" s="4"/>
    </row>
    <row r="190" spans="5:11" x14ac:dyDescent="0.2">
      <c r="E190" s="4"/>
      <c r="F190" s="4"/>
      <c r="G190" s="4"/>
      <c r="H190" s="4"/>
      <c r="I190" s="4"/>
      <c r="J190" s="4"/>
      <c r="K190" s="4"/>
    </row>
    <row r="191" spans="5:11" x14ac:dyDescent="0.2">
      <c r="E191" s="4"/>
      <c r="F191" s="4"/>
      <c r="G191" s="4"/>
      <c r="H191" s="4"/>
      <c r="I191" s="4"/>
      <c r="J191" s="4"/>
      <c r="K191" s="4"/>
    </row>
    <row r="192" spans="5:11" x14ac:dyDescent="0.2">
      <c r="E192" s="4"/>
      <c r="F192" s="4"/>
      <c r="G192" s="4"/>
      <c r="H192" s="4"/>
      <c r="I192" s="4"/>
      <c r="J192" s="4"/>
      <c r="K192" s="4"/>
    </row>
    <row r="193" spans="5:11" x14ac:dyDescent="0.2">
      <c r="E193" s="4"/>
      <c r="F193" s="4"/>
      <c r="G193" s="4"/>
      <c r="H193" s="4"/>
      <c r="I193" s="4"/>
      <c r="J193" s="4"/>
      <c r="K193" s="4"/>
    </row>
    <row r="194" spans="5:11" x14ac:dyDescent="0.2">
      <c r="E194" s="4"/>
      <c r="F194" s="4"/>
      <c r="G194" s="4"/>
      <c r="H194" s="4"/>
      <c r="I194" s="4"/>
      <c r="J194" s="4"/>
      <c r="K194" s="4"/>
    </row>
    <row r="195" spans="5:11" x14ac:dyDescent="0.2">
      <c r="E195" s="4"/>
      <c r="F195" s="4"/>
      <c r="G195" s="4"/>
      <c r="H195" s="4"/>
      <c r="I195" s="4"/>
      <c r="J195" s="4"/>
      <c r="K195" s="4"/>
    </row>
    <row r="196" spans="5:11" x14ac:dyDescent="0.2">
      <c r="E196" s="4"/>
      <c r="F196" s="4"/>
      <c r="G196" s="4"/>
      <c r="H196" s="4"/>
      <c r="I196" s="4"/>
      <c r="J196" s="4"/>
      <c r="K196" s="4"/>
    </row>
    <row r="197" spans="5:11" x14ac:dyDescent="0.2">
      <c r="E197" s="4"/>
      <c r="F197" s="4"/>
      <c r="G197" s="4"/>
      <c r="H197" s="4"/>
      <c r="I197" s="4"/>
      <c r="J197" s="4"/>
      <c r="K197" s="4"/>
    </row>
    <row r="198" spans="5:11" x14ac:dyDescent="0.2">
      <c r="E198" s="4"/>
      <c r="F198" s="4"/>
      <c r="G198" s="4"/>
      <c r="H198" s="4"/>
      <c r="I198" s="4"/>
      <c r="J198" s="4"/>
      <c r="K198" s="4"/>
    </row>
    <row r="199" spans="5:11" x14ac:dyDescent="0.2">
      <c r="E199" s="4"/>
      <c r="F199" s="4"/>
      <c r="G199" s="4"/>
      <c r="H199" s="4"/>
      <c r="I199" s="4"/>
      <c r="J199" s="4"/>
      <c r="K199" s="4"/>
    </row>
    <row r="200" spans="5:11" x14ac:dyDescent="0.2">
      <c r="E200" s="4"/>
      <c r="F200" s="4"/>
      <c r="G200" s="4"/>
      <c r="H200" s="4"/>
      <c r="I200" s="4"/>
      <c r="J200" s="4"/>
      <c r="K200" s="4"/>
    </row>
    <row r="201" spans="5:11" x14ac:dyDescent="0.2">
      <c r="E201" s="4"/>
      <c r="F201" s="4"/>
      <c r="G201" s="4"/>
      <c r="H201" s="4"/>
      <c r="I201" s="4"/>
      <c r="J201" s="4"/>
      <c r="K201" s="4"/>
    </row>
    <row r="202" spans="5:11" x14ac:dyDescent="0.2">
      <c r="E202" s="4"/>
      <c r="F202" s="4"/>
      <c r="G202" s="4"/>
      <c r="H202" s="4"/>
      <c r="I202" s="4"/>
      <c r="J202" s="4"/>
      <c r="K202" s="4"/>
    </row>
    <row r="203" spans="5:11" x14ac:dyDescent="0.2">
      <c r="E203" s="4"/>
      <c r="F203" s="4"/>
      <c r="G203" s="4"/>
      <c r="H203" s="4"/>
      <c r="I203" s="4"/>
      <c r="J203" s="4"/>
      <c r="K203" s="4"/>
    </row>
    <row r="204" spans="5:11" x14ac:dyDescent="0.2">
      <c r="E204" s="4"/>
      <c r="F204" s="4"/>
      <c r="G204" s="4"/>
      <c r="H204" s="4"/>
      <c r="I204" s="4"/>
      <c r="J204" s="4"/>
      <c r="K204" s="4"/>
    </row>
    <row r="205" spans="5:11" x14ac:dyDescent="0.2">
      <c r="E205" s="4"/>
      <c r="F205" s="4"/>
      <c r="G205" s="4"/>
      <c r="H205" s="4"/>
      <c r="I205" s="4"/>
      <c r="J205" s="4"/>
      <c r="K205" s="4"/>
    </row>
    <row r="206" spans="5:11" x14ac:dyDescent="0.2">
      <c r="E206" s="4"/>
      <c r="F206" s="4"/>
      <c r="G206" s="4"/>
      <c r="H206" s="4"/>
      <c r="I206" s="4"/>
      <c r="J206" s="4"/>
      <c r="K206" s="4"/>
    </row>
    <row r="207" spans="5:11" x14ac:dyDescent="0.2">
      <c r="E207" s="4"/>
      <c r="F207" s="4"/>
      <c r="G207" s="4"/>
      <c r="H207" s="4"/>
      <c r="I207" s="4"/>
      <c r="J207" s="4"/>
      <c r="K207" s="4"/>
    </row>
    <row r="208" spans="5:11" x14ac:dyDescent="0.2">
      <c r="E208" s="4"/>
      <c r="F208" s="4"/>
      <c r="G208" s="4"/>
      <c r="H208" s="4"/>
      <c r="I208" s="4"/>
      <c r="J208" s="4"/>
      <c r="K208" s="4"/>
    </row>
    <row r="209" spans="5:11" x14ac:dyDescent="0.2">
      <c r="E209" s="4"/>
      <c r="F209" s="4"/>
      <c r="G209" s="4"/>
      <c r="H209" s="4"/>
      <c r="I209" s="4"/>
      <c r="J209" s="4"/>
      <c r="K209" s="4"/>
    </row>
    <row r="210" spans="5:11" x14ac:dyDescent="0.2">
      <c r="E210" s="4"/>
      <c r="F210" s="4"/>
      <c r="G210" s="4"/>
      <c r="H210" s="4"/>
      <c r="I210" s="4"/>
      <c r="J210" s="4"/>
      <c r="K210" s="4"/>
    </row>
    <row r="211" spans="5:11" x14ac:dyDescent="0.2">
      <c r="E211" s="4"/>
      <c r="F211" s="4"/>
      <c r="G211" s="4"/>
      <c r="H211" s="4"/>
      <c r="I211" s="4"/>
      <c r="J211" s="4"/>
      <c r="K211" s="4"/>
    </row>
    <row r="212" spans="5:11" x14ac:dyDescent="0.2">
      <c r="E212" s="4"/>
      <c r="F212" s="4"/>
      <c r="G212" s="4"/>
      <c r="H212" s="4"/>
      <c r="I212" s="4"/>
      <c r="J212" s="4"/>
      <c r="K212" s="4"/>
    </row>
    <row r="213" spans="5:11" x14ac:dyDescent="0.2">
      <c r="E213" s="4"/>
      <c r="F213" s="4"/>
      <c r="G213" s="4"/>
      <c r="H213" s="4"/>
      <c r="I213" s="4"/>
      <c r="J213" s="4"/>
      <c r="K213" s="4"/>
    </row>
    <row r="214" spans="5:11" x14ac:dyDescent="0.2">
      <c r="E214" s="4"/>
      <c r="F214" s="4"/>
      <c r="G214" s="4"/>
      <c r="H214" s="4"/>
      <c r="I214" s="4"/>
      <c r="J214" s="4"/>
      <c r="K214" s="4"/>
    </row>
    <row r="215" spans="5:11" x14ac:dyDescent="0.2">
      <c r="E215" s="4"/>
      <c r="F215" s="4"/>
      <c r="G215" s="4"/>
      <c r="H215" s="4"/>
      <c r="I215" s="4"/>
      <c r="J215" s="4"/>
      <c r="K215" s="4"/>
    </row>
    <row r="216" spans="5:11" x14ac:dyDescent="0.2">
      <c r="E216" s="4"/>
      <c r="F216" s="4"/>
      <c r="G216" s="4"/>
      <c r="H216" s="4"/>
      <c r="I216" s="4"/>
      <c r="J216" s="4"/>
      <c r="K216" s="4"/>
    </row>
    <row r="217" spans="5:11" x14ac:dyDescent="0.2">
      <c r="E217" s="4"/>
      <c r="F217" s="4"/>
      <c r="G217" s="4"/>
      <c r="H217" s="4"/>
      <c r="I217" s="4"/>
      <c r="J217" s="4"/>
      <c r="K217" s="4"/>
    </row>
    <row r="218" spans="5:11" x14ac:dyDescent="0.2">
      <c r="E218" s="4"/>
      <c r="F218" s="4"/>
      <c r="G218" s="4"/>
      <c r="H218" s="4"/>
      <c r="I218" s="4"/>
      <c r="J218" s="4"/>
      <c r="K218" s="4"/>
    </row>
    <row r="219" spans="5:11" x14ac:dyDescent="0.2">
      <c r="E219" s="4"/>
      <c r="F219" s="4"/>
      <c r="G219" s="4"/>
      <c r="H219" s="4"/>
      <c r="I219" s="4"/>
      <c r="J219" s="4"/>
      <c r="K219" s="4"/>
    </row>
    <row r="220" spans="5:11" x14ac:dyDescent="0.2">
      <c r="E220" s="4"/>
      <c r="F220" s="4"/>
      <c r="G220" s="4"/>
      <c r="H220" s="4"/>
      <c r="I220" s="4"/>
      <c r="J220" s="4"/>
      <c r="K220" s="4"/>
    </row>
    <row r="221" spans="5:11" x14ac:dyDescent="0.2">
      <c r="E221" s="4"/>
      <c r="F221" s="4"/>
      <c r="G221" s="4"/>
      <c r="H221" s="4"/>
      <c r="I221" s="4"/>
      <c r="J221" s="4"/>
      <c r="K221" s="4"/>
    </row>
    <row r="222" spans="5:11" x14ac:dyDescent="0.2">
      <c r="E222" s="4"/>
      <c r="F222" s="4"/>
      <c r="G222" s="4"/>
      <c r="H222" s="4"/>
      <c r="I222" s="4"/>
      <c r="J222" s="4"/>
      <c r="K222" s="4"/>
    </row>
    <row r="223" spans="5:11" x14ac:dyDescent="0.2">
      <c r="E223" s="4"/>
      <c r="F223" s="4"/>
      <c r="G223" s="4"/>
      <c r="H223" s="4"/>
      <c r="I223" s="4"/>
      <c r="J223" s="4"/>
      <c r="K223" s="4"/>
    </row>
    <row r="224" spans="5:11" x14ac:dyDescent="0.2">
      <c r="E224" s="4"/>
      <c r="F224" s="4"/>
      <c r="G224" s="4"/>
      <c r="H224" s="4"/>
      <c r="I224" s="4"/>
      <c r="J224" s="4"/>
      <c r="K224" s="4"/>
    </row>
    <row r="225" spans="5:11" x14ac:dyDescent="0.2">
      <c r="E225" s="4"/>
      <c r="F225" s="4"/>
      <c r="G225" s="4"/>
      <c r="H225" s="4"/>
      <c r="I225" s="4"/>
      <c r="J225" s="4"/>
      <c r="K225" s="4"/>
    </row>
    <row r="226" spans="5:11" x14ac:dyDescent="0.2">
      <c r="E226" s="4"/>
      <c r="F226" s="4"/>
      <c r="G226" s="4"/>
      <c r="H226" s="4"/>
      <c r="I226" s="4"/>
      <c r="J226" s="4"/>
      <c r="K226" s="4"/>
    </row>
    <row r="227" spans="5:11" x14ac:dyDescent="0.2">
      <c r="E227" s="4"/>
      <c r="F227" s="4"/>
      <c r="G227" s="4"/>
      <c r="H227" s="4"/>
      <c r="I227" s="4"/>
      <c r="J227" s="4"/>
      <c r="K227" s="4"/>
    </row>
    <row r="228" spans="5:11" x14ac:dyDescent="0.2">
      <c r="E228" s="4"/>
      <c r="F228" s="4"/>
      <c r="G228" s="4"/>
      <c r="H228" s="4"/>
      <c r="I228" s="4"/>
      <c r="J228" s="4"/>
      <c r="K228" s="4"/>
    </row>
    <row r="229" spans="5:11" x14ac:dyDescent="0.2">
      <c r="E229" s="4"/>
      <c r="F229" s="4"/>
      <c r="G229" s="4"/>
      <c r="H229" s="4"/>
      <c r="I229" s="4"/>
      <c r="J229" s="4"/>
      <c r="K229" s="4"/>
    </row>
    <row r="230" spans="5:11" x14ac:dyDescent="0.2">
      <c r="E230" s="4"/>
      <c r="F230" s="4"/>
      <c r="G230" s="4"/>
      <c r="H230" s="4"/>
      <c r="I230" s="4"/>
      <c r="J230" s="4"/>
      <c r="K230" s="4"/>
    </row>
    <row r="231" spans="5:11" x14ac:dyDescent="0.2">
      <c r="E231" s="4"/>
      <c r="F231" s="4"/>
      <c r="G231" s="4"/>
      <c r="H231" s="4"/>
      <c r="I231" s="4"/>
      <c r="J231" s="4"/>
      <c r="K231" s="4"/>
    </row>
    <row r="232" spans="5:11" x14ac:dyDescent="0.2">
      <c r="E232" s="4"/>
      <c r="F232" s="4"/>
      <c r="G232" s="4"/>
      <c r="H232" s="4"/>
      <c r="I232" s="4"/>
      <c r="J232" s="4"/>
      <c r="K232" s="4"/>
    </row>
    <row r="233" spans="5:11" x14ac:dyDescent="0.2">
      <c r="E233" s="4"/>
      <c r="F233" s="4"/>
      <c r="G233" s="4"/>
      <c r="H233" s="4"/>
      <c r="I233" s="4"/>
      <c r="J233" s="4"/>
      <c r="K233" s="4"/>
    </row>
    <row r="234" spans="5:11" x14ac:dyDescent="0.2">
      <c r="E234" s="4"/>
      <c r="F234" s="4"/>
      <c r="G234" s="4"/>
      <c r="H234" s="4"/>
      <c r="I234" s="4"/>
      <c r="J234" s="4"/>
      <c r="K234" s="4"/>
    </row>
    <row r="235" spans="5:11" x14ac:dyDescent="0.2">
      <c r="E235" s="4"/>
      <c r="F235" s="4"/>
      <c r="G235" s="4"/>
      <c r="H235" s="4"/>
      <c r="I235" s="4"/>
      <c r="J235" s="4"/>
      <c r="K235" s="4"/>
    </row>
    <row r="236" spans="5:11" x14ac:dyDescent="0.2">
      <c r="E236" s="4"/>
      <c r="F236" s="4"/>
      <c r="G236" s="4"/>
      <c r="H236" s="4"/>
      <c r="I236" s="4"/>
      <c r="J236" s="4"/>
      <c r="K236" s="4"/>
    </row>
    <row r="237" spans="5:11" x14ac:dyDescent="0.2">
      <c r="E237" s="4"/>
      <c r="F237" s="4"/>
      <c r="G237" s="4"/>
      <c r="H237" s="4"/>
      <c r="I237" s="4"/>
      <c r="J237" s="4"/>
      <c r="K237" s="4"/>
    </row>
    <row r="238" spans="5:11" x14ac:dyDescent="0.2">
      <c r="E238" s="4"/>
      <c r="F238" s="4"/>
      <c r="G238" s="4"/>
      <c r="H238" s="4"/>
      <c r="I238" s="4"/>
      <c r="J238" s="4"/>
      <c r="K238" s="4"/>
    </row>
    <row r="239" spans="5:11" x14ac:dyDescent="0.2">
      <c r="E239" s="4"/>
      <c r="F239" s="4"/>
      <c r="G239" s="4"/>
      <c r="H239" s="4"/>
      <c r="I239" s="4"/>
      <c r="J239" s="4"/>
      <c r="K239" s="4"/>
    </row>
    <row r="240" spans="5:11" x14ac:dyDescent="0.2">
      <c r="E240" s="4"/>
      <c r="F240" s="4"/>
      <c r="G240" s="4"/>
      <c r="H240" s="4"/>
      <c r="I240" s="4"/>
      <c r="J240" s="4"/>
      <c r="K240" s="4"/>
    </row>
    <row r="241" spans="5:11" x14ac:dyDescent="0.2">
      <c r="E241" s="4"/>
      <c r="F241" s="4"/>
      <c r="G241" s="4"/>
      <c r="H241" s="4"/>
      <c r="I241" s="4"/>
      <c r="J241" s="4"/>
      <c r="K241" s="4"/>
    </row>
    <row r="242" spans="5:11" x14ac:dyDescent="0.2">
      <c r="E242" s="4"/>
      <c r="F242" s="4"/>
      <c r="G242" s="4"/>
      <c r="H242" s="4"/>
      <c r="I242" s="4"/>
      <c r="J242" s="4"/>
      <c r="K242" s="4"/>
    </row>
    <row r="243" spans="5:11" x14ac:dyDescent="0.2">
      <c r="E243" s="4"/>
      <c r="F243" s="4"/>
      <c r="G243" s="4"/>
      <c r="H243" s="4"/>
      <c r="I243" s="4"/>
      <c r="J243" s="4"/>
      <c r="K243" s="4"/>
    </row>
    <row r="244" spans="5:11" x14ac:dyDescent="0.2">
      <c r="E244" s="4"/>
      <c r="F244" s="4"/>
      <c r="G244" s="4"/>
      <c r="H244" s="4"/>
      <c r="I244" s="4"/>
      <c r="J244" s="4"/>
      <c r="K244" s="4"/>
    </row>
    <row r="245" spans="5:11" x14ac:dyDescent="0.2">
      <c r="E245" s="4"/>
      <c r="F245" s="4"/>
      <c r="G245" s="4"/>
      <c r="H245" s="4"/>
      <c r="I245" s="4"/>
      <c r="J245" s="4"/>
      <c r="K245" s="4"/>
    </row>
    <row r="246" spans="5:11" x14ac:dyDescent="0.2">
      <c r="E246" s="4"/>
      <c r="F246" s="4"/>
      <c r="G246" s="4"/>
      <c r="H246" s="4"/>
      <c r="I246" s="4"/>
      <c r="J246" s="4"/>
      <c r="K246" s="4"/>
    </row>
    <row r="247" spans="5:11" x14ac:dyDescent="0.2">
      <c r="E247" s="4"/>
      <c r="F247" s="4"/>
      <c r="G247" s="4"/>
      <c r="H247" s="4"/>
      <c r="I247" s="4"/>
      <c r="J247" s="4"/>
      <c r="K247" s="4"/>
    </row>
    <row r="248" spans="5:11" x14ac:dyDescent="0.2">
      <c r="E248" s="4"/>
      <c r="F248" s="4"/>
      <c r="G248" s="4"/>
      <c r="H248" s="4"/>
      <c r="I248" s="4"/>
      <c r="J248" s="4"/>
      <c r="K248" s="4"/>
    </row>
    <row r="249" spans="5:11" x14ac:dyDescent="0.2">
      <c r="E249" s="4"/>
      <c r="F249" s="4"/>
      <c r="G249" s="4"/>
      <c r="H249" s="4"/>
      <c r="I249" s="4"/>
      <c r="J249" s="4"/>
      <c r="K249" s="4"/>
    </row>
    <row r="250" spans="5:11" x14ac:dyDescent="0.2">
      <c r="E250" s="4"/>
      <c r="F250" s="4"/>
      <c r="G250" s="4"/>
      <c r="H250" s="4"/>
      <c r="I250" s="4"/>
      <c r="J250" s="4"/>
      <c r="K250" s="4"/>
    </row>
    <row r="251" spans="5:11" x14ac:dyDescent="0.2">
      <c r="E251" s="4"/>
      <c r="F251" s="4"/>
      <c r="G251" s="4"/>
      <c r="H251" s="4"/>
      <c r="I251" s="4"/>
      <c r="J251" s="4"/>
      <c r="K251" s="4"/>
    </row>
    <row r="252" spans="5:11" x14ac:dyDescent="0.2">
      <c r="E252" s="4"/>
      <c r="F252" s="4"/>
      <c r="G252" s="4"/>
      <c r="H252" s="4"/>
      <c r="I252" s="4"/>
      <c r="J252" s="4"/>
      <c r="K252" s="4"/>
    </row>
    <row r="253" spans="5:11" x14ac:dyDescent="0.2">
      <c r="E253" s="4"/>
      <c r="F253" s="4"/>
      <c r="G253" s="4"/>
      <c r="H253" s="4"/>
      <c r="I253" s="4"/>
      <c r="J253" s="4"/>
      <c r="K253" s="4"/>
    </row>
    <row r="254" spans="5:11" x14ac:dyDescent="0.2">
      <c r="E254" s="4"/>
      <c r="F254" s="4"/>
      <c r="G254" s="4"/>
      <c r="H254" s="4"/>
      <c r="I254" s="4"/>
      <c r="J254" s="4"/>
      <c r="K254" s="4"/>
    </row>
    <row r="255" spans="5:11" x14ac:dyDescent="0.2">
      <c r="E255" s="4"/>
      <c r="F255" s="4"/>
      <c r="G255" s="4"/>
      <c r="H255" s="4"/>
      <c r="I255" s="4"/>
      <c r="J255" s="4"/>
      <c r="K255" s="4"/>
    </row>
    <row r="256" spans="5:11" x14ac:dyDescent="0.2">
      <c r="E256" s="4"/>
      <c r="F256" s="4"/>
      <c r="G256" s="4"/>
      <c r="H256" s="4"/>
      <c r="I256" s="4"/>
      <c r="J256" s="4"/>
      <c r="K256" s="4"/>
    </row>
    <row r="257" spans="5:11" x14ac:dyDescent="0.2">
      <c r="E257" s="4"/>
      <c r="F257" s="4"/>
      <c r="G257" s="4"/>
      <c r="H257" s="4"/>
      <c r="I257" s="4"/>
      <c r="J257" s="4"/>
      <c r="K257" s="4"/>
    </row>
    <row r="258" spans="5:11" x14ac:dyDescent="0.2">
      <c r="E258" s="4"/>
      <c r="F258" s="4"/>
      <c r="G258" s="4"/>
      <c r="H258" s="4"/>
      <c r="I258" s="4"/>
      <c r="J258" s="4"/>
      <c r="K258" s="4"/>
    </row>
    <row r="259" spans="5:11" x14ac:dyDescent="0.2">
      <c r="E259" s="4"/>
      <c r="F259" s="4"/>
      <c r="G259" s="4"/>
      <c r="H259" s="4"/>
      <c r="I259" s="4"/>
      <c r="J259" s="4"/>
      <c r="K259" s="4"/>
    </row>
    <row r="260" spans="5:11" x14ac:dyDescent="0.2">
      <c r="E260" s="4"/>
      <c r="F260" s="4"/>
      <c r="G260" s="4"/>
      <c r="H260" s="4"/>
      <c r="I260" s="4"/>
      <c r="J260" s="4"/>
      <c r="K260" s="4"/>
    </row>
    <row r="261" spans="5:11" x14ac:dyDescent="0.2">
      <c r="E261" s="4"/>
      <c r="F261" s="4"/>
      <c r="G261" s="4"/>
      <c r="H261" s="4"/>
      <c r="I261" s="4"/>
      <c r="J261" s="4"/>
      <c r="K261" s="4"/>
    </row>
    <row r="262" spans="5:11" x14ac:dyDescent="0.2">
      <c r="E262" s="4"/>
      <c r="F262" s="4"/>
      <c r="G262" s="4"/>
      <c r="H262" s="4"/>
      <c r="I262" s="4"/>
      <c r="J262" s="4"/>
      <c r="K262" s="4"/>
    </row>
    <row r="263" spans="5:11" x14ac:dyDescent="0.2">
      <c r="E263" s="4"/>
      <c r="F263" s="4"/>
      <c r="G263" s="4"/>
      <c r="H263" s="4"/>
      <c r="I263" s="4"/>
      <c r="J263" s="4"/>
      <c r="K263" s="4"/>
    </row>
    <row r="264" spans="5:11" x14ac:dyDescent="0.2">
      <c r="E264" s="4"/>
      <c r="F264" s="4"/>
      <c r="G264" s="4"/>
      <c r="H264" s="4"/>
      <c r="I264" s="4"/>
      <c r="J264" s="4"/>
      <c r="K264" s="4"/>
    </row>
    <row r="265" spans="5:11" x14ac:dyDescent="0.2">
      <c r="E265" s="4"/>
      <c r="F265" s="4"/>
      <c r="G265" s="4"/>
      <c r="H265" s="4"/>
      <c r="I265" s="4"/>
      <c r="J265" s="4"/>
      <c r="K265" s="4"/>
    </row>
    <row r="266" spans="5:11" x14ac:dyDescent="0.2">
      <c r="E266" s="4"/>
      <c r="F266" s="4"/>
      <c r="G266" s="4"/>
      <c r="H266" s="4"/>
      <c r="I266" s="4"/>
      <c r="J266" s="4"/>
      <c r="K266" s="4"/>
    </row>
    <row r="267" spans="5:11" x14ac:dyDescent="0.2">
      <c r="E267" s="4"/>
      <c r="F267" s="4"/>
      <c r="G267" s="4"/>
      <c r="H267" s="4"/>
      <c r="I267" s="4"/>
      <c r="J267" s="4"/>
      <c r="K267" s="4"/>
    </row>
    <row r="268" spans="5:11" x14ac:dyDescent="0.2">
      <c r="E268" s="4"/>
      <c r="F268" s="4"/>
      <c r="G268" s="4"/>
      <c r="H268" s="4"/>
      <c r="I268" s="4"/>
      <c r="J268" s="4"/>
      <c r="K268" s="4"/>
    </row>
    <row r="269" spans="5:11" x14ac:dyDescent="0.2">
      <c r="E269" s="4"/>
      <c r="F269" s="4"/>
      <c r="G269" s="4"/>
      <c r="H269" s="4"/>
      <c r="I269" s="4"/>
      <c r="J269" s="4"/>
      <c r="K269" s="4"/>
    </row>
    <row r="270" spans="5:11" x14ac:dyDescent="0.2">
      <c r="E270" s="4"/>
      <c r="F270" s="4"/>
      <c r="G270" s="4"/>
      <c r="H270" s="4"/>
      <c r="I270" s="4"/>
      <c r="J270" s="4"/>
      <c r="K270" s="4"/>
    </row>
    <row r="271" spans="5:11" x14ac:dyDescent="0.2">
      <c r="E271" s="4"/>
      <c r="F271" s="4"/>
      <c r="G271" s="4"/>
      <c r="H271" s="4"/>
      <c r="I271" s="4"/>
      <c r="J271" s="4"/>
      <c r="K271" s="4"/>
    </row>
    <row r="272" spans="5:11" x14ac:dyDescent="0.2">
      <c r="E272" s="4"/>
      <c r="F272" s="4"/>
      <c r="G272" s="4"/>
      <c r="H272" s="4"/>
      <c r="I272" s="4"/>
      <c r="J272" s="4"/>
      <c r="K272" s="4"/>
    </row>
    <row r="273" spans="5:11" x14ac:dyDescent="0.2">
      <c r="E273" s="4"/>
      <c r="F273" s="4"/>
      <c r="G273" s="4"/>
      <c r="H273" s="4"/>
      <c r="I273" s="4"/>
      <c r="J273" s="4"/>
      <c r="K273" s="4"/>
    </row>
    <row r="274" spans="5:11" x14ac:dyDescent="0.2">
      <c r="E274" s="4"/>
      <c r="F274" s="4"/>
      <c r="G274" s="4"/>
      <c r="H274" s="4"/>
      <c r="I274" s="4"/>
      <c r="J274" s="4"/>
      <c r="K274" s="4"/>
    </row>
    <row r="275" spans="5:11" x14ac:dyDescent="0.2">
      <c r="E275" s="4"/>
      <c r="F275" s="4"/>
      <c r="G275" s="4"/>
      <c r="H275" s="4"/>
      <c r="I275" s="4"/>
      <c r="J275" s="4"/>
      <c r="K275" s="4"/>
    </row>
    <row r="276" spans="5:11" x14ac:dyDescent="0.2">
      <c r="E276" s="4"/>
      <c r="F276" s="4"/>
      <c r="G276" s="4"/>
      <c r="H276" s="4"/>
      <c r="I276" s="4"/>
      <c r="J276" s="4"/>
      <c r="K276" s="4"/>
    </row>
    <row r="277" spans="5:11" x14ac:dyDescent="0.2">
      <c r="E277" s="4"/>
      <c r="F277" s="4"/>
      <c r="G277" s="4"/>
      <c r="H277" s="4"/>
      <c r="I277" s="4"/>
      <c r="J277" s="4"/>
      <c r="K277" s="4"/>
    </row>
    <row r="278" spans="5:11" x14ac:dyDescent="0.2">
      <c r="E278" s="4"/>
      <c r="F278" s="4"/>
      <c r="G278" s="4"/>
      <c r="H278" s="4"/>
      <c r="I278" s="4"/>
      <c r="J278" s="4"/>
      <c r="K278" s="4"/>
    </row>
    <row r="279" spans="5:11" x14ac:dyDescent="0.2">
      <c r="E279" s="4"/>
      <c r="F279" s="4"/>
      <c r="G279" s="4"/>
      <c r="H279" s="4"/>
      <c r="I279" s="4"/>
      <c r="J279" s="4"/>
      <c r="K279" s="4"/>
    </row>
    <row r="280" spans="5:11" x14ac:dyDescent="0.2">
      <c r="E280" s="4"/>
      <c r="F280" s="4"/>
      <c r="G280" s="4"/>
      <c r="H280" s="4"/>
      <c r="I280" s="4"/>
      <c r="J280" s="4"/>
      <c r="K280" s="4"/>
    </row>
    <row r="281" spans="5:11" x14ac:dyDescent="0.2">
      <c r="E281" s="4"/>
      <c r="F281" s="4"/>
      <c r="G281" s="4"/>
      <c r="H281" s="4"/>
      <c r="I281" s="4"/>
      <c r="J281" s="4"/>
      <c r="K281" s="4"/>
    </row>
    <row r="282" spans="5:11" x14ac:dyDescent="0.2">
      <c r="E282" s="4"/>
      <c r="F282" s="4"/>
      <c r="G282" s="4"/>
      <c r="H282" s="4"/>
      <c r="I282" s="4"/>
      <c r="J282" s="4"/>
      <c r="K282" s="4"/>
    </row>
    <row r="283" spans="5:11" x14ac:dyDescent="0.2">
      <c r="E283" s="4"/>
      <c r="F283" s="4"/>
      <c r="G283" s="4"/>
      <c r="H283" s="4"/>
      <c r="I283" s="4"/>
      <c r="J283" s="4"/>
      <c r="K283" s="4"/>
    </row>
    <row r="284" spans="5:11" x14ac:dyDescent="0.2">
      <c r="E284" s="4"/>
      <c r="F284" s="4"/>
      <c r="G284" s="4"/>
      <c r="H284" s="4"/>
      <c r="I284" s="4"/>
      <c r="J284" s="4"/>
      <c r="K284" s="4"/>
    </row>
    <row r="285" spans="5:11" x14ac:dyDescent="0.2">
      <c r="E285" s="4"/>
      <c r="F285" s="4"/>
      <c r="G285" s="4"/>
      <c r="H285" s="4"/>
      <c r="I285" s="4"/>
      <c r="J285" s="4"/>
      <c r="K285" s="4"/>
    </row>
    <row r="286" spans="5:11" x14ac:dyDescent="0.2">
      <c r="E286" s="4"/>
      <c r="F286" s="4"/>
      <c r="G286" s="4"/>
      <c r="H286" s="4"/>
      <c r="I286" s="4"/>
      <c r="J286" s="4"/>
      <c r="K286" s="4"/>
    </row>
    <row r="287" spans="5:11" x14ac:dyDescent="0.2">
      <c r="E287" s="4"/>
      <c r="F287" s="4"/>
      <c r="G287" s="4"/>
      <c r="H287" s="4"/>
      <c r="I287" s="4"/>
      <c r="J287" s="4"/>
      <c r="K287" s="4"/>
    </row>
    <row r="288" spans="5:11" x14ac:dyDescent="0.2">
      <c r="E288" s="4"/>
      <c r="F288" s="4"/>
      <c r="G288" s="4"/>
      <c r="H288" s="4"/>
      <c r="I288" s="4"/>
      <c r="J288" s="4"/>
      <c r="K288" s="4"/>
    </row>
    <row r="289" spans="5:11" x14ac:dyDescent="0.2">
      <c r="E289" s="4"/>
      <c r="F289" s="4"/>
      <c r="G289" s="4"/>
      <c r="H289" s="4"/>
      <c r="I289" s="4"/>
      <c r="J289" s="4"/>
      <c r="K289" s="4"/>
    </row>
    <row r="290" spans="5:11" x14ac:dyDescent="0.2">
      <c r="E290" s="4"/>
      <c r="F290" s="4"/>
      <c r="G290" s="4"/>
      <c r="H290" s="4"/>
      <c r="I290" s="4"/>
      <c r="J290" s="4"/>
      <c r="K290" s="4"/>
    </row>
    <row r="291" spans="5:11" x14ac:dyDescent="0.2">
      <c r="E291" s="4"/>
      <c r="F291" s="4"/>
      <c r="G291" s="4"/>
      <c r="H291" s="4"/>
      <c r="I291" s="4"/>
      <c r="J291" s="4"/>
      <c r="K291" s="4"/>
    </row>
    <row r="292" spans="5:11" x14ac:dyDescent="0.2">
      <c r="E292" s="4"/>
      <c r="F292" s="4"/>
      <c r="G292" s="4"/>
      <c r="H292" s="4"/>
      <c r="I292" s="4"/>
      <c r="J292" s="4"/>
      <c r="K292" s="4"/>
    </row>
    <row r="293" spans="5:11" x14ac:dyDescent="0.2">
      <c r="E293" s="4"/>
      <c r="F293" s="4"/>
      <c r="G293" s="4"/>
      <c r="H293" s="4"/>
      <c r="I293" s="4"/>
      <c r="J293" s="4"/>
      <c r="K293" s="4"/>
    </row>
    <row r="294" spans="5:11" x14ac:dyDescent="0.2">
      <c r="E294" s="4"/>
      <c r="F294" s="4"/>
      <c r="G294" s="4"/>
      <c r="H294" s="4"/>
      <c r="I294" s="4"/>
      <c r="J294" s="4"/>
      <c r="K294" s="4"/>
    </row>
    <row r="295" spans="5:11" x14ac:dyDescent="0.2">
      <c r="E295" s="4"/>
      <c r="F295" s="4"/>
      <c r="G295" s="4"/>
      <c r="H295" s="4"/>
      <c r="I295" s="4"/>
      <c r="J295" s="4"/>
      <c r="K295" s="4"/>
    </row>
    <row r="296" spans="5:11" x14ac:dyDescent="0.2">
      <c r="E296" s="4"/>
      <c r="F296" s="4"/>
      <c r="G296" s="4"/>
      <c r="H296" s="4"/>
      <c r="I296" s="4"/>
      <c r="J296" s="4"/>
      <c r="K296" s="4"/>
    </row>
    <row r="297" spans="5:11" x14ac:dyDescent="0.2">
      <c r="E297" s="4"/>
      <c r="F297" s="4"/>
      <c r="G297" s="4"/>
      <c r="H297" s="4"/>
      <c r="I297" s="4"/>
      <c r="J297" s="4"/>
      <c r="K297" s="4"/>
    </row>
    <row r="298" spans="5:11" x14ac:dyDescent="0.2">
      <c r="E298" s="4"/>
      <c r="F298" s="4"/>
      <c r="G298" s="4"/>
      <c r="H298" s="4"/>
      <c r="I298" s="4"/>
      <c r="J298" s="4"/>
      <c r="K298" s="4"/>
    </row>
    <row r="299" spans="5:11" x14ac:dyDescent="0.2">
      <c r="E299" s="4"/>
      <c r="F299" s="4"/>
      <c r="G299" s="4"/>
      <c r="H299" s="4"/>
      <c r="I299" s="4"/>
      <c r="J299" s="4"/>
      <c r="K299" s="4"/>
    </row>
    <row r="300" spans="5:11" x14ac:dyDescent="0.2">
      <c r="E300" s="4"/>
      <c r="F300" s="4"/>
      <c r="G300" s="4"/>
      <c r="H300" s="4"/>
      <c r="I300" s="4"/>
      <c r="J300" s="4"/>
      <c r="K300" s="4"/>
    </row>
    <row r="301" spans="5:11" x14ac:dyDescent="0.2">
      <c r="E301" s="4"/>
      <c r="F301" s="4"/>
      <c r="G301" s="4"/>
      <c r="H301" s="4"/>
      <c r="I301" s="4"/>
      <c r="J301" s="4"/>
      <c r="K301" s="4"/>
    </row>
    <row r="302" spans="5:11" x14ac:dyDescent="0.2">
      <c r="E302" s="4"/>
      <c r="F302" s="4"/>
      <c r="G302" s="4"/>
      <c r="H302" s="4"/>
      <c r="I302" s="4"/>
      <c r="J302" s="4"/>
      <c r="K302" s="4"/>
    </row>
    <row r="303" spans="5:11" x14ac:dyDescent="0.2">
      <c r="E303" s="4"/>
      <c r="F303" s="4"/>
      <c r="G303" s="4"/>
      <c r="H303" s="4"/>
      <c r="I303" s="4"/>
      <c r="J303" s="4"/>
      <c r="K303" s="4"/>
    </row>
    <row r="304" spans="5:11" x14ac:dyDescent="0.2">
      <c r="E304" s="4"/>
      <c r="F304" s="4"/>
      <c r="G304" s="4"/>
      <c r="H304" s="4"/>
      <c r="I304" s="4"/>
      <c r="J304" s="4"/>
      <c r="K304" s="4"/>
    </row>
    <row r="305" spans="5:11" x14ac:dyDescent="0.2">
      <c r="E305" s="4"/>
      <c r="F305" s="4"/>
      <c r="G305" s="4"/>
      <c r="H305" s="4"/>
      <c r="I305" s="4"/>
      <c r="J305" s="4"/>
      <c r="K305" s="4"/>
    </row>
    <row r="306" spans="5:11" x14ac:dyDescent="0.2">
      <c r="E306" s="4"/>
      <c r="F306" s="4"/>
      <c r="G306" s="4"/>
      <c r="H306" s="4"/>
      <c r="I306" s="4"/>
      <c r="J306" s="4"/>
      <c r="K306" s="4"/>
    </row>
    <row r="307" spans="5:11" x14ac:dyDescent="0.2">
      <c r="E307" s="4"/>
      <c r="F307" s="4"/>
      <c r="G307" s="4"/>
      <c r="H307" s="4"/>
      <c r="I307" s="4"/>
      <c r="J307" s="4"/>
      <c r="K307" s="4"/>
    </row>
    <row r="308" spans="5:11" x14ac:dyDescent="0.2">
      <c r="E308" s="4"/>
      <c r="F308" s="4"/>
      <c r="G308" s="4"/>
      <c r="H308" s="4"/>
      <c r="I308" s="4"/>
      <c r="J308" s="4"/>
      <c r="K308" s="4"/>
    </row>
    <row r="309" spans="5:11" x14ac:dyDescent="0.2">
      <c r="E309" s="4"/>
      <c r="F309" s="4"/>
      <c r="G309" s="4"/>
      <c r="H309" s="4"/>
      <c r="I309" s="4"/>
      <c r="J309" s="4"/>
      <c r="K309" s="4"/>
    </row>
    <row r="310" spans="5:11" x14ac:dyDescent="0.2">
      <c r="E310" s="4"/>
      <c r="F310" s="4"/>
      <c r="G310" s="4"/>
      <c r="H310" s="4"/>
      <c r="I310" s="4"/>
      <c r="J310" s="4"/>
      <c r="K310" s="4"/>
    </row>
    <row r="311" spans="5:11" x14ac:dyDescent="0.2">
      <c r="E311" s="4"/>
      <c r="F311" s="4"/>
      <c r="G311" s="4"/>
      <c r="H311" s="4"/>
      <c r="I311" s="4"/>
      <c r="J311" s="4"/>
      <c r="K311" s="4"/>
    </row>
    <row r="312" spans="5:11" x14ac:dyDescent="0.2">
      <c r="E312" s="4"/>
      <c r="F312" s="4"/>
      <c r="G312" s="4"/>
      <c r="H312" s="4"/>
      <c r="I312" s="4"/>
      <c r="J312" s="4"/>
      <c r="K312" s="4"/>
    </row>
    <row r="313" spans="5:11" x14ac:dyDescent="0.2">
      <c r="E313" s="4"/>
      <c r="F313" s="4"/>
      <c r="G313" s="4"/>
      <c r="H313" s="4"/>
      <c r="I313" s="4"/>
      <c r="J313" s="4"/>
      <c r="K313" s="4"/>
    </row>
    <row r="314" spans="5:11" x14ac:dyDescent="0.2">
      <c r="E314" s="4"/>
      <c r="F314" s="4"/>
      <c r="G314" s="4"/>
      <c r="H314" s="4"/>
      <c r="I314" s="4"/>
      <c r="J314" s="4"/>
      <c r="K314" s="4"/>
    </row>
    <row r="315" spans="5:11" x14ac:dyDescent="0.2">
      <c r="E315" s="4"/>
      <c r="F315" s="4"/>
      <c r="G315" s="4"/>
      <c r="H315" s="4"/>
      <c r="I315" s="4"/>
      <c r="J315" s="4"/>
      <c r="K315" s="4"/>
    </row>
    <row r="316" spans="5:11" x14ac:dyDescent="0.2">
      <c r="E316" s="4"/>
      <c r="F316" s="4"/>
      <c r="G316" s="4"/>
      <c r="H316" s="4"/>
      <c r="I316" s="4"/>
      <c r="J316" s="4"/>
      <c r="K316" s="4"/>
    </row>
    <row r="317" spans="5:11" x14ac:dyDescent="0.2">
      <c r="E317" s="4"/>
      <c r="F317" s="4"/>
      <c r="G317" s="4"/>
      <c r="H317" s="4"/>
      <c r="I317" s="4"/>
      <c r="J317" s="4"/>
      <c r="K317" s="4"/>
    </row>
    <row r="318" spans="5:11" x14ac:dyDescent="0.2">
      <c r="E318" s="4"/>
      <c r="F318" s="4"/>
      <c r="G318" s="4"/>
      <c r="H318" s="4"/>
      <c r="I318" s="4"/>
      <c r="J318" s="4"/>
      <c r="K318" s="4"/>
    </row>
    <row r="319" spans="5:11" x14ac:dyDescent="0.2">
      <c r="E319" s="4"/>
      <c r="F319" s="4"/>
      <c r="G319" s="4"/>
      <c r="H319" s="4"/>
      <c r="I319" s="4"/>
      <c r="J319" s="4"/>
      <c r="K319" s="4"/>
    </row>
    <row r="320" spans="5:11" x14ac:dyDescent="0.2">
      <c r="E320" s="4"/>
      <c r="F320" s="4"/>
      <c r="G320" s="4"/>
      <c r="H320" s="4"/>
      <c r="I320" s="4"/>
      <c r="J320" s="4"/>
      <c r="K320" s="4"/>
    </row>
    <row r="321" spans="5:11" x14ac:dyDescent="0.2">
      <c r="E321" s="4"/>
      <c r="F321" s="4"/>
      <c r="G321" s="4"/>
      <c r="H321" s="4"/>
      <c r="I321" s="4"/>
      <c r="J321" s="4"/>
      <c r="K321" s="4"/>
    </row>
    <row r="322" spans="5:11" x14ac:dyDescent="0.2">
      <c r="E322" s="4"/>
      <c r="F322" s="4"/>
      <c r="G322" s="4"/>
      <c r="H322" s="4"/>
      <c r="I322" s="4"/>
      <c r="J322" s="4"/>
      <c r="K322" s="4"/>
    </row>
    <row r="323" spans="5:11" x14ac:dyDescent="0.2">
      <c r="E323" s="4"/>
      <c r="F323" s="4"/>
      <c r="G323" s="4"/>
      <c r="H323" s="4"/>
      <c r="I323" s="4"/>
      <c r="J323" s="4"/>
      <c r="K323" s="4"/>
    </row>
    <row r="324" spans="5:11" x14ac:dyDescent="0.2">
      <c r="E324" s="4"/>
      <c r="F324" s="4"/>
      <c r="G324" s="4"/>
      <c r="H324" s="4"/>
      <c r="I324" s="4"/>
      <c r="J324" s="4"/>
      <c r="K324" s="4"/>
    </row>
    <row r="325" spans="5:11" x14ac:dyDescent="0.2">
      <c r="E325" s="4"/>
      <c r="F325" s="4"/>
      <c r="G325" s="4"/>
      <c r="H325" s="4"/>
      <c r="I325" s="4"/>
      <c r="J325" s="4"/>
      <c r="K325" s="4"/>
    </row>
    <row r="326" spans="5:11" x14ac:dyDescent="0.2">
      <c r="E326" s="4"/>
      <c r="F326" s="4"/>
      <c r="G326" s="4"/>
      <c r="H326" s="4"/>
      <c r="I326" s="4"/>
      <c r="J326" s="4"/>
      <c r="K326" s="4"/>
    </row>
    <row r="327" spans="5:11" x14ac:dyDescent="0.2">
      <c r="E327" s="4"/>
      <c r="F327" s="4"/>
      <c r="G327" s="4"/>
      <c r="H327" s="4"/>
      <c r="I327" s="4"/>
      <c r="J327" s="4"/>
      <c r="K327" s="4"/>
    </row>
    <row r="328" spans="5:11" x14ac:dyDescent="0.2">
      <c r="E328" s="4"/>
      <c r="F328" s="4"/>
      <c r="G328" s="4"/>
      <c r="H328" s="4"/>
      <c r="I328" s="4"/>
      <c r="J328" s="4"/>
      <c r="K328" s="4"/>
    </row>
    <row r="329" spans="5:11" x14ac:dyDescent="0.2">
      <c r="E329" s="4"/>
      <c r="F329" s="4"/>
      <c r="G329" s="4"/>
      <c r="H329" s="4"/>
      <c r="I329" s="4"/>
      <c r="J329" s="4"/>
      <c r="K329" s="4"/>
    </row>
    <row r="330" spans="5:11" x14ac:dyDescent="0.2">
      <c r="E330" s="4"/>
      <c r="F330" s="4"/>
      <c r="G330" s="4"/>
      <c r="H330" s="4"/>
      <c r="I330" s="4"/>
      <c r="J330" s="4"/>
      <c r="K330" s="4"/>
    </row>
    <row r="331" spans="5:11" x14ac:dyDescent="0.2">
      <c r="E331" s="4"/>
      <c r="F331" s="4"/>
      <c r="G331" s="4"/>
      <c r="H331" s="4"/>
      <c r="I331" s="4"/>
      <c r="J331" s="4"/>
      <c r="K331" s="4"/>
    </row>
    <row r="332" spans="5:11" x14ac:dyDescent="0.2">
      <c r="E332" s="4"/>
      <c r="F332" s="4"/>
      <c r="G332" s="4"/>
      <c r="H332" s="4"/>
      <c r="I332" s="4"/>
      <c r="J332" s="4"/>
      <c r="K332" s="4"/>
    </row>
    <row r="333" spans="5:11" x14ac:dyDescent="0.2">
      <c r="E333" s="4"/>
      <c r="F333" s="4"/>
      <c r="G333" s="4"/>
      <c r="H333" s="4"/>
      <c r="I333" s="4"/>
      <c r="J333" s="4"/>
      <c r="K333" s="4"/>
    </row>
    <row r="334" spans="5:11" x14ac:dyDescent="0.2">
      <c r="E334" s="4"/>
      <c r="F334" s="4"/>
      <c r="G334" s="4"/>
      <c r="H334" s="4"/>
      <c r="I334" s="4"/>
      <c r="J334" s="4"/>
      <c r="K334" s="4"/>
    </row>
    <row r="335" spans="5:11" x14ac:dyDescent="0.2">
      <c r="E335" s="4"/>
      <c r="F335" s="4"/>
      <c r="G335" s="4"/>
      <c r="H335" s="4"/>
      <c r="I335" s="4"/>
      <c r="J335" s="4"/>
      <c r="K335" s="4"/>
    </row>
    <row r="336" spans="5:11" x14ac:dyDescent="0.2">
      <c r="E336" s="4"/>
      <c r="F336" s="4"/>
      <c r="G336" s="4"/>
      <c r="H336" s="4"/>
      <c r="I336" s="4"/>
      <c r="J336" s="4"/>
      <c r="K336" s="4"/>
    </row>
    <row r="337" spans="5:11" x14ac:dyDescent="0.2">
      <c r="E337" s="4"/>
      <c r="F337" s="4"/>
      <c r="G337" s="4"/>
      <c r="H337" s="4"/>
      <c r="I337" s="4"/>
      <c r="J337" s="4"/>
      <c r="K337" s="4"/>
    </row>
    <row r="338" spans="5:11" x14ac:dyDescent="0.2">
      <c r="E338" s="4"/>
      <c r="F338" s="4"/>
      <c r="G338" s="4"/>
      <c r="H338" s="4"/>
      <c r="I338" s="4"/>
      <c r="J338" s="4"/>
      <c r="K338" s="4"/>
    </row>
    <row r="339" spans="5:11" x14ac:dyDescent="0.2">
      <c r="E339" s="4"/>
      <c r="F339" s="4"/>
      <c r="G339" s="4"/>
      <c r="H339" s="4"/>
      <c r="I339" s="4"/>
      <c r="J339" s="4"/>
      <c r="K339" s="4"/>
    </row>
    <row r="340" spans="5:11" x14ac:dyDescent="0.2">
      <c r="E340" s="4"/>
      <c r="F340" s="4"/>
      <c r="G340" s="4"/>
      <c r="H340" s="4"/>
      <c r="I340" s="4"/>
      <c r="J340" s="4"/>
      <c r="K340" s="4"/>
    </row>
    <row r="341" spans="5:11" x14ac:dyDescent="0.2">
      <c r="E341" s="4"/>
      <c r="F341" s="4"/>
      <c r="G341" s="4"/>
      <c r="H341" s="4"/>
      <c r="I341" s="4"/>
      <c r="J341" s="4"/>
      <c r="K341" s="4"/>
    </row>
    <row r="342" spans="5:11" x14ac:dyDescent="0.2">
      <c r="E342" s="4"/>
      <c r="F342" s="4"/>
      <c r="G342" s="4"/>
      <c r="H342" s="4"/>
      <c r="I342" s="4"/>
      <c r="J342" s="4"/>
      <c r="K342" s="4"/>
    </row>
    <row r="343" spans="5:11" x14ac:dyDescent="0.2">
      <c r="E343" s="4"/>
      <c r="F343" s="4"/>
      <c r="G343" s="4"/>
      <c r="H343" s="4"/>
      <c r="I343" s="4"/>
      <c r="J343" s="4"/>
      <c r="K343" s="4"/>
    </row>
    <row r="344" spans="5:11" x14ac:dyDescent="0.2">
      <c r="E344" s="4"/>
      <c r="F344" s="4"/>
      <c r="G344" s="4"/>
      <c r="H344" s="4"/>
      <c r="I344" s="4"/>
      <c r="J344" s="4"/>
      <c r="K344" s="4"/>
    </row>
    <row r="345" spans="5:11" x14ac:dyDescent="0.2">
      <c r="E345" s="4"/>
      <c r="F345" s="4"/>
      <c r="G345" s="4"/>
      <c r="H345" s="4"/>
      <c r="I345" s="4"/>
      <c r="J345" s="4"/>
      <c r="K345" s="4"/>
    </row>
    <row r="346" spans="5:11" x14ac:dyDescent="0.2">
      <c r="E346" s="4"/>
      <c r="F346" s="4"/>
      <c r="G346" s="4"/>
      <c r="H346" s="4"/>
      <c r="I346" s="4"/>
      <c r="J346" s="4"/>
      <c r="K346" s="4"/>
    </row>
    <row r="347" spans="5:11" x14ac:dyDescent="0.2">
      <c r="E347" s="4"/>
      <c r="F347" s="4"/>
      <c r="G347" s="4"/>
      <c r="H347" s="4"/>
      <c r="I347" s="4"/>
      <c r="J347" s="4"/>
      <c r="K347" s="4"/>
    </row>
    <row r="348" spans="5:11" x14ac:dyDescent="0.2">
      <c r="E348" s="4"/>
      <c r="F348" s="4"/>
      <c r="G348" s="4"/>
      <c r="H348" s="4"/>
      <c r="I348" s="4"/>
      <c r="J348" s="4"/>
      <c r="K348" s="4"/>
    </row>
    <row r="349" spans="5:11" x14ac:dyDescent="0.2">
      <c r="E349" s="4"/>
      <c r="F349" s="4"/>
      <c r="G349" s="4"/>
      <c r="H349" s="4"/>
      <c r="I349" s="4"/>
      <c r="J349" s="4"/>
      <c r="K349" s="4"/>
    </row>
    <row r="350" spans="5:11" x14ac:dyDescent="0.2">
      <c r="E350" s="4"/>
      <c r="F350" s="4"/>
      <c r="G350" s="4"/>
      <c r="H350" s="4"/>
      <c r="I350" s="4"/>
      <c r="J350" s="4"/>
      <c r="K350" s="4"/>
    </row>
    <row r="351" spans="5:11" x14ac:dyDescent="0.2">
      <c r="E351" s="4"/>
      <c r="F351" s="4"/>
      <c r="G351" s="4"/>
      <c r="H351" s="4"/>
      <c r="I351" s="4"/>
      <c r="J351" s="4"/>
      <c r="K351" s="4"/>
    </row>
    <row r="352" spans="5:11" x14ac:dyDescent="0.2">
      <c r="E352" s="4"/>
      <c r="F352" s="4"/>
      <c r="G352" s="4"/>
      <c r="H352" s="4"/>
      <c r="I352" s="4"/>
      <c r="J352" s="4"/>
      <c r="K352" s="4"/>
    </row>
    <row r="353" spans="5:11" x14ac:dyDescent="0.2">
      <c r="E353" s="4"/>
      <c r="F353" s="4"/>
      <c r="G353" s="4"/>
      <c r="H353" s="4"/>
      <c r="I353" s="4"/>
      <c r="J353" s="4"/>
      <c r="K353" s="4"/>
    </row>
    <row r="354" spans="5:11" x14ac:dyDescent="0.2">
      <c r="E354" s="4"/>
      <c r="F354" s="4"/>
      <c r="G354" s="4"/>
      <c r="H354" s="4"/>
      <c r="I354" s="4"/>
      <c r="J354" s="4"/>
      <c r="K354" s="4"/>
    </row>
    <row r="355" spans="5:11" x14ac:dyDescent="0.2">
      <c r="E355" s="4"/>
      <c r="F355" s="4"/>
      <c r="G355" s="4"/>
      <c r="H355" s="4"/>
      <c r="I355" s="4"/>
      <c r="J355" s="4"/>
      <c r="K355" s="4"/>
    </row>
    <row r="356" spans="5:11" x14ac:dyDescent="0.2">
      <c r="E356" s="4"/>
      <c r="F356" s="4"/>
      <c r="G356" s="4"/>
      <c r="H356" s="4"/>
      <c r="I356" s="4"/>
      <c r="J356" s="4"/>
      <c r="K356" s="4"/>
    </row>
    <row r="357" spans="5:11" x14ac:dyDescent="0.2">
      <c r="E357" s="4"/>
      <c r="F357" s="4"/>
      <c r="G357" s="4"/>
      <c r="H357" s="4"/>
      <c r="I357" s="4"/>
      <c r="J357" s="4"/>
      <c r="K357" s="4"/>
    </row>
    <row r="358" spans="5:11" x14ac:dyDescent="0.2">
      <c r="E358" s="4"/>
      <c r="F358" s="4"/>
      <c r="G358" s="4"/>
      <c r="H358" s="4"/>
      <c r="I358" s="4"/>
      <c r="J358" s="4"/>
      <c r="K358" s="4"/>
    </row>
    <row r="359" spans="5:11" x14ac:dyDescent="0.2">
      <c r="E359" s="4"/>
      <c r="F359" s="4"/>
      <c r="G359" s="4"/>
      <c r="H359" s="4"/>
      <c r="I359" s="4"/>
      <c r="J359" s="4"/>
      <c r="K359" s="4"/>
    </row>
    <row r="360" spans="5:11" x14ac:dyDescent="0.2">
      <c r="E360" s="4"/>
      <c r="F360" s="4"/>
      <c r="G360" s="4"/>
      <c r="H360" s="4"/>
      <c r="I360" s="4"/>
      <c r="J360" s="4"/>
      <c r="K360" s="4"/>
    </row>
    <row r="361" spans="5:11" x14ac:dyDescent="0.2">
      <c r="E361" s="4"/>
      <c r="F361" s="4"/>
      <c r="G361" s="4"/>
      <c r="H361" s="4"/>
      <c r="I361" s="4"/>
      <c r="J361" s="4"/>
      <c r="K361" s="4"/>
    </row>
    <row r="362" spans="5:11" x14ac:dyDescent="0.2">
      <c r="E362" s="4"/>
      <c r="F362" s="4"/>
      <c r="G362" s="4"/>
      <c r="H362" s="4"/>
      <c r="I362" s="4"/>
      <c r="J362" s="4"/>
      <c r="K362" s="4"/>
    </row>
    <row r="363" spans="5:11" x14ac:dyDescent="0.2">
      <c r="E363" s="4"/>
      <c r="F363" s="4"/>
      <c r="G363" s="4"/>
      <c r="H363" s="4"/>
      <c r="I363" s="4"/>
      <c r="J363" s="4"/>
      <c r="K363" s="4"/>
    </row>
    <row r="364" spans="5:11" x14ac:dyDescent="0.2">
      <c r="E364" s="4"/>
      <c r="F364" s="4"/>
      <c r="G364" s="4"/>
      <c r="H364" s="4"/>
      <c r="I364" s="4"/>
      <c r="J364" s="4"/>
      <c r="K364" s="4"/>
    </row>
    <row r="365" spans="5:11" x14ac:dyDescent="0.2">
      <c r="E365" s="4"/>
      <c r="F365" s="4"/>
      <c r="G365" s="4"/>
      <c r="H365" s="4"/>
      <c r="I365" s="4"/>
      <c r="J365" s="4"/>
      <c r="K365" s="4"/>
    </row>
    <row r="366" spans="5:11" x14ac:dyDescent="0.2">
      <c r="E366" s="4"/>
      <c r="F366" s="4"/>
      <c r="G366" s="4"/>
      <c r="H366" s="4"/>
      <c r="I366" s="4"/>
      <c r="J366" s="4"/>
      <c r="K366" s="4"/>
    </row>
    <row r="367" spans="5:11" x14ac:dyDescent="0.2">
      <c r="E367" s="4"/>
      <c r="F367" s="4"/>
      <c r="G367" s="4"/>
      <c r="H367" s="4"/>
      <c r="I367" s="4"/>
      <c r="J367" s="4"/>
      <c r="K367" s="4"/>
    </row>
    <row r="368" spans="5:11" x14ac:dyDescent="0.2">
      <c r="E368" s="4"/>
      <c r="F368" s="4"/>
      <c r="G368" s="4"/>
      <c r="H368" s="4"/>
      <c r="I368" s="4"/>
      <c r="J368" s="4"/>
      <c r="K368" s="4"/>
    </row>
    <row r="369" spans="5:11" x14ac:dyDescent="0.2">
      <c r="E369" s="4"/>
      <c r="F369" s="4"/>
      <c r="G369" s="4"/>
      <c r="H369" s="4"/>
      <c r="I369" s="4"/>
      <c r="J369" s="4"/>
      <c r="K369" s="4"/>
    </row>
    <row r="370" spans="5:11" x14ac:dyDescent="0.2">
      <c r="E370" s="4"/>
      <c r="F370" s="4"/>
      <c r="G370" s="4"/>
      <c r="H370" s="4"/>
      <c r="I370" s="4"/>
      <c r="J370" s="4"/>
      <c r="K370" s="4"/>
    </row>
    <row r="371" spans="5:11" x14ac:dyDescent="0.2">
      <c r="E371" s="4"/>
      <c r="F371" s="4"/>
      <c r="G371" s="4"/>
      <c r="H371" s="4"/>
      <c r="I371" s="4"/>
      <c r="J371" s="4"/>
      <c r="K371" s="4"/>
    </row>
    <row r="372" spans="5:11" x14ac:dyDescent="0.2">
      <c r="E372" s="4"/>
      <c r="F372" s="4"/>
      <c r="G372" s="4"/>
      <c r="H372" s="4"/>
      <c r="I372" s="4"/>
      <c r="J372" s="4"/>
      <c r="K372" s="4"/>
    </row>
    <row r="373" spans="5:11" x14ac:dyDescent="0.2">
      <c r="E373" s="4"/>
      <c r="F373" s="4"/>
      <c r="G373" s="4"/>
      <c r="H373" s="4"/>
      <c r="I373" s="4"/>
      <c r="J373" s="4"/>
      <c r="K373" s="4"/>
    </row>
    <row r="374" spans="5:11" x14ac:dyDescent="0.2">
      <c r="E374" s="4"/>
      <c r="F374" s="4"/>
      <c r="G374" s="4"/>
      <c r="H374" s="4"/>
      <c r="I374" s="4"/>
      <c r="J374" s="4"/>
      <c r="K374" s="4"/>
    </row>
    <row r="375" spans="5:11" x14ac:dyDescent="0.2">
      <c r="E375" s="4"/>
      <c r="F375" s="4"/>
      <c r="G375" s="4"/>
      <c r="H375" s="4"/>
      <c r="I375" s="4"/>
      <c r="J375" s="4"/>
      <c r="K375" s="4"/>
    </row>
    <row r="376" spans="5:11" x14ac:dyDescent="0.2">
      <c r="E376" s="4"/>
      <c r="F376" s="4"/>
      <c r="G376" s="4"/>
      <c r="H376" s="4"/>
      <c r="I376" s="4"/>
      <c r="J376" s="4"/>
      <c r="K376" s="4"/>
    </row>
    <row r="377" spans="5:11" x14ac:dyDescent="0.2">
      <c r="E377" s="4"/>
      <c r="F377" s="4"/>
      <c r="G377" s="4"/>
      <c r="H377" s="4"/>
      <c r="I377" s="4"/>
      <c r="J377" s="4"/>
      <c r="K377" s="4"/>
    </row>
    <row r="378" spans="5:11" x14ac:dyDescent="0.2">
      <c r="E378" s="4"/>
      <c r="F378" s="4"/>
      <c r="G378" s="4"/>
      <c r="H378" s="4"/>
      <c r="I378" s="4"/>
      <c r="J378" s="4"/>
      <c r="K378" s="4"/>
    </row>
    <row r="379" spans="5:11" x14ac:dyDescent="0.2">
      <c r="E379" s="4"/>
      <c r="F379" s="4"/>
      <c r="G379" s="4"/>
      <c r="H379" s="4"/>
      <c r="I379" s="4"/>
      <c r="J379" s="4"/>
      <c r="K379" s="4"/>
    </row>
    <row r="380" spans="5:11" x14ac:dyDescent="0.2">
      <c r="E380" s="4"/>
      <c r="F380" s="4"/>
      <c r="G380" s="4"/>
      <c r="H380" s="4"/>
      <c r="I380" s="4"/>
      <c r="J380" s="4"/>
      <c r="K380" s="4"/>
    </row>
    <row r="381" spans="5:11" x14ac:dyDescent="0.2">
      <c r="E381" s="4"/>
      <c r="F381" s="4"/>
      <c r="G381" s="4"/>
      <c r="H381" s="4"/>
      <c r="I381" s="4"/>
      <c r="J381" s="4"/>
      <c r="K381" s="4"/>
    </row>
    <row r="382" spans="5:11" x14ac:dyDescent="0.2">
      <c r="E382" s="4"/>
      <c r="F382" s="4"/>
      <c r="G382" s="4"/>
      <c r="H382" s="4"/>
      <c r="I382" s="4"/>
      <c r="J382" s="4"/>
      <c r="K382" s="4"/>
    </row>
    <row r="383" spans="5:11" x14ac:dyDescent="0.2">
      <c r="E383" s="4"/>
      <c r="F383" s="4"/>
      <c r="G383" s="4"/>
      <c r="H383" s="4"/>
      <c r="I383" s="4"/>
      <c r="J383" s="4"/>
      <c r="K383" s="4"/>
    </row>
    <row r="384" spans="5:11" x14ac:dyDescent="0.2">
      <c r="E384" s="4"/>
      <c r="F384" s="4"/>
      <c r="G384" s="4"/>
      <c r="H384" s="4"/>
      <c r="I384" s="4"/>
      <c r="J384" s="4"/>
      <c r="K384" s="4"/>
    </row>
    <row r="385" spans="5:11" x14ac:dyDescent="0.2">
      <c r="E385" s="4"/>
      <c r="F385" s="4"/>
      <c r="G385" s="4"/>
      <c r="H385" s="4"/>
      <c r="I385" s="4"/>
      <c r="J385" s="4"/>
      <c r="K385" s="4"/>
    </row>
    <row r="386" spans="5:11" x14ac:dyDescent="0.2">
      <c r="E386" s="4"/>
      <c r="F386" s="4"/>
      <c r="G386" s="4"/>
      <c r="H386" s="4"/>
      <c r="I386" s="4"/>
      <c r="J386" s="4"/>
      <c r="K386" s="4"/>
    </row>
    <row r="387" spans="5:11" x14ac:dyDescent="0.2">
      <c r="E387" s="4"/>
      <c r="F387" s="4"/>
      <c r="G387" s="4"/>
      <c r="H387" s="4"/>
      <c r="I387" s="4"/>
      <c r="J387" s="4"/>
      <c r="K387" s="4"/>
    </row>
    <row r="388" spans="5:11" x14ac:dyDescent="0.2">
      <c r="E388" s="4"/>
      <c r="F388" s="4"/>
      <c r="G388" s="4"/>
      <c r="H388" s="4"/>
      <c r="I388" s="4"/>
      <c r="J388" s="4"/>
      <c r="K388" s="4"/>
    </row>
    <row r="389" spans="5:11" x14ac:dyDescent="0.2">
      <c r="E389" s="4"/>
      <c r="F389" s="4"/>
      <c r="G389" s="4"/>
      <c r="H389" s="4"/>
      <c r="I389" s="4"/>
      <c r="J389" s="4"/>
      <c r="K389" s="4"/>
    </row>
    <row r="390" spans="5:11" x14ac:dyDescent="0.2">
      <c r="E390" s="4"/>
      <c r="F390" s="4"/>
      <c r="G390" s="4"/>
      <c r="H390" s="4"/>
      <c r="I390" s="4"/>
      <c r="J390" s="4"/>
      <c r="K390" s="4"/>
    </row>
    <row r="391" spans="5:11" x14ac:dyDescent="0.2">
      <c r="E391" s="4"/>
      <c r="F391" s="4"/>
      <c r="G391" s="4"/>
      <c r="H391" s="4"/>
      <c r="I391" s="4"/>
      <c r="J391" s="4"/>
      <c r="K391" s="4"/>
    </row>
    <row r="392" spans="5:11" x14ac:dyDescent="0.2">
      <c r="E392" s="4"/>
      <c r="F392" s="4"/>
      <c r="G392" s="4"/>
      <c r="H392" s="4"/>
      <c r="I392" s="4"/>
      <c r="J392" s="4"/>
      <c r="K392" s="4"/>
    </row>
    <row r="393" spans="5:11" x14ac:dyDescent="0.2">
      <c r="E393" s="4"/>
      <c r="F393" s="4"/>
      <c r="G393" s="4"/>
      <c r="H393" s="4"/>
      <c r="I393" s="4"/>
      <c r="J393" s="4"/>
      <c r="K393" s="4"/>
    </row>
    <row r="394" spans="5:11" x14ac:dyDescent="0.2">
      <c r="E394" s="4"/>
      <c r="F394" s="4"/>
      <c r="G394" s="4"/>
      <c r="H394" s="4"/>
      <c r="I394" s="4"/>
      <c r="J394" s="4"/>
      <c r="K394" s="4"/>
    </row>
    <row r="395" spans="5:11" x14ac:dyDescent="0.2">
      <c r="E395" s="4"/>
      <c r="F395" s="4"/>
      <c r="G395" s="4"/>
      <c r="H395" s="4"/>
      <c r="I395" s="4"/>
      <c r="J395" s="4"/>
      <c r="K395" s="4"/>
    </row>
    <row r="396" spans="5:11" x14ac:dyDescent="0.2">
      <c r="E396" s="4"/>
      <c r="F396" s="4"/>
      <c r="G396" s="4"/>
      <c r="H396" s="4"/>
      <c r="I396" s="4"/>
      <c r="J396" s="4"/>
      <c r="K396" s="4"/>
    </row>
    <row r="397" spans="5:11" x14ac:dyDescent="0.2">
      <c r="E397" s="4"/>
      <c r="F397" s="4"/>
      <c r="G397" s="4"/>
      <c r="H397" s="4"/>
      <c r="I397" s="4"/>
      <c r="J397" s="4"/>
      <c r="K397" s="4"/>
    </row>
    <row r="398" spans="5:11" x14ac:dyDescent="0.2">
      <c r="E398" s="4"/>
      <c r="F398" s="4"/>
      <c r="G398" s="4"/>
      <c r="H398" s="4"/>
      <c r="I398" s="4"/>
      <c r="J398" s="4"/>
      <c r="K398" s="4"/>
    </row>
    <row r="399" spans="5:11" x14ac:dyDescent="0.2">
      <c r="E399" s="4"/>
      <c r="F399" s="4"/>
      <c r="G399" s="4"/>
      <c r="H399" s="4"/>
      <c r="I399" s="4"/>
      <c r="J399" s="4"/>
      <c r="K399" s="4"/>
    </row>
    <row r="400" spans="5:11" x14ac:dyDescent="0.2">
      <c r="E400" s="4"/>
      <c r="F400" s="4"/>
      <c r="G400" s="4"/>
      <c r="H400" s="4"/>
      <c r="I400" s="4"/>
      <c r="J400" s="4"/>
      <c r="K400" s="4"/>
    </row>
    <row r="401" spans="5:11" x14ac:dyDescent="0.2">
      <c r="E401" s="4"/>
      <c r="F401" s="4"/>
      <c r="G401" s="4"/>
      <c r="H401" s="4"/>
      <c r="I401" s="4"/>
      <c r="J401" s="4"/>
      <c r="K401" s="4"/>
    </row>
    <row r="402" spans="5:11" x14ac:dyDescent="0.2">
      <c r="E402" s="4"/>
      <c r="F402" s="4"/>
      <c r="G402" s="4"/>
      <c r="H402" s="4"/>
      <c r="I402" s="4"/>
      <c r="J402" s="4"/>
      <c r="K402" s="4"/>
    </row>
    <row r="403" spans="5:11" x14ac:dyDescent="0.2">
      <c r="E403" s="4"/>
      <c r="F403" s="4"/>
      <c r="G403" s="4"/>
      <c r="H403" s="4"/>
      <c r="I403" s="4"/>
      <c r="J403" s="4"/>
      <c r="K403" s="4"/>
    </row>
    <row r="404" spans="5:11" x14ac:dyDescent="0.2">
      <c r="E404" s="4"/>
      <c r="F404" s="4"/>
      <c r="G404" s="4"/>
      <c r="H404" s="4"/>
      <c r="I404" s="4"/>
      <c r="J404" s="4"/>
      <c r="K404" s="4"/>
    </row>
    <row r="405" spans="5:11" x14ac:dyDescent="0.2">
      <c r="E405" s="4"/>
      <c r="F405" s="4"/>
      <c r="G405" s="4"/>
      <c r="H405" s="4"/>
      <c r="I405" s="4"/>
      <c r="J405" s="4"/>
      <c r="K405" s="4"/>
    </row>
    <row r="406" spans="5:11" x14ac:dyDescent="0.2">
      <c r="E406" s="4"/>
      <c r="F406" s="4"/>
      <c r="G406" s="4"/>
      <c r="H406" s="4"/>
      <c r="I406" s="4"/>
      <c r="J406" s="4"/>
      <c r="K406" s="4"/>
    </row>
    <row r="407" spans="5:11" x14ac:dyDescent="0.2">
      <c r="E407" s="4"/>
      <c r="F407" s="4"/>
      <c r="G407" s="4"/>
      <c r="H407" s="4"/>
      <c r="I407" s="4"/>
      <c r="J407" s="4"/>
      <c r="K407" s="4"/>
    </row>
    <row r="408" spans="5:11" x14ac:dyDescent="0.2">
      <c r="E408" s="4"/>
      <c r="F408" s="4"/>
      <c r="G408" s="4"/>
      <c r="H408" s="4"/>
      <c r="I408" s="4"/>
      <c r="J408" s="4"/>
      <c r="K408" s="4"/>
    </row>
    <row r="409" spans="5:11" x14ac:dyDescent="0.2">
      <c r="E409" s="4"/>
      <c r="F409" s="4"/>
      <c r="G409" s="4"/>
      <c r="H409" s="4"/>
      <c r="I409" s="4"/>
      <c r="J409" s="4"/>
      <c r="K409" s="4"/>
    </row>
    <row r="410" spans="5:11" x14ac:dyDescent="0.2">
      <c r="E410" s="4"/>
      <c r="F410" s="4"/>
      <c r="G410" s="4"/>
      <c r="H410" s="4"/>
      <c r="I410" s="4"/>
      <c r="J410" s="4"/>
      <c r="K410" s="4"/>
    </row>
    <row r="411" spans="5:11" x14ac:dyDescent="0.2">
      <c r="E411" s="4"/>
      <c r="F411" s="4"/>
      <c r="G411" s="4"/>
      <c r="H411" s="4"/>
      <c r="I411" s="4"/>
      <c r="J411" s="4"/>
      <c r="K411" s="4"/>
    </row>
    <row r="412" spans="5:11" x14ac:dyDescent="0.2">
      <c r="E412" s="4"/>
      <c r="F412" s="4"/>
      <c r="G412" s="4"/>
      <c r="H412" s="4"/>
      <c r="I412" s="4"/>
      <c r="J412" s="4"/>
      <c r="K412" s="4"/>
    </row>
    <row r="413" spans="5:11" x14ac:dyDescent="0.2">
      <c r="E413" s="4"/>
      <c r="F413" s="4"/>
      <c r="G413" s="4"/>
      <c r="H413" s="4"/>
      <c r="I413" s="4"/>
      <c r="J413" s="4"/>
      <c r="K413" s="4"/>
    </row>
    <row r="414" spans="5:11" x14ac:dyDescent="0.2">
      <c r="E414" s="4"/>
      <c r="F414" s="4"/>
      <c r="G414" s="4"/>
      <c r="H414" s="4"/>
      <c r="I414" s="4"/>
      <c r="J414" s="4"/>
      <c r="K414" s="4"/>
    </row>
    <row r="415" spans="5:11" x14ac:dyDescent="0.2">
      <c r="E415" s="4"/>
      <c r="F415" s="4"/>
      <c r="G415" s="4"/>
      <c r="H415" s="4"/>
      <c r="I415" s="4"/>
      <c r="J415" s="4"/>
      <c r="K415" s="4"/>
    </row>
    <row r="416" spans="5:11" x14ac:dyDescent="0.2">
      <c r="E416" s="4"/>
      <c r="F416" s="4"/>
      <c r="G416" s="4"/>
      <c r="H416" s="4"/>
      <c r="I416" s="4"/>
      <c r="J416" s="4"/>
      <c r="K416" s="4"/>
    </row>
    <row r="417" spans="5:11" x14ac:dyDescent="0.2">
      <c r="E417" s="4"/>
      <c r="F417" s="4"/>
      <c r="G417" s="4"/>
      <c r="H417" s="4"/>
      <c r="I417" s="4"/>
      <c r="J417" s="4"/>
      <c r="K417" s="4"/>
    </row>
    <row r="418" spans="5:11" x14ac:dyDescent="0.2">
      <c r="E418" s="4"/>
      <c r="F418" s="4"/>
      <c r="G418" s="4"/>
      <c r="H418" s="4"/>
      <c r="I418" s="4"/>
      <c r="J418" s="4"/>
      <c r="K418" s="4"/>
    </row>
    <row r="419" spans="5:11" x14ac:dyDescent="0.2">
      <c r="E419" s="4"/>
      <c r="F419" s="4"/>
      <c r="G419" s="4"/>
      <c r="H419" s="4"/>
      <c r="I419" s="4"/>
      <c r="J419" s="4"/>
      <c r="K419" s="4"/>
    </row>
    <row r="420" spans="5:11" x14ac:dyDescent="0.2">
      <c r="E420" s="4"/>
      <c r="F420" s="4"/>
      <c r="G420" s="4"/>
      <c r="H420" s="4"/>
      <c r="I420" s="4"/>
      <c r="J420" s="4"/>
      <c r="K420" s="4"/>
    </row>
    <row r="421" spans="5:11" x14ac:dyDescent="0.2">
      <c r="E421" s="4"/>
      <c r="F421" s="4"/>
      <c r="G421" s="4"/>
      <c r="H421" s="4"/>
      <c r="I421" s="4"/>
      <c r="J421" s="4"/>
      <c r="K421" s="4"/>
    </row>
    <row r="422" spans="5:11" x14ac:dyDescent="0.2">
      <c r="E422" s="4"/>
      <c r="F422" s="4"/>
      <c r="G422" s="4"/>
      <c r="H422" s="4"/>
      <c r="I422" s="4"/>
      <c r="J422" s="4"/>
      <c r="K422" s="4"/>
    </row>
    <row r="423" spans="5:11" x14ac:dyDescent="0.2">
      <c r="E423" s="4"/>
      <c r="F423" s="4"/>
      <c r="G423" s="4"/>
      <c r="H423" s="4"/>
      <c r="I423" s="4"/>
      <c r="J423" s="4"/>
      <c r="K423" s="4"/>
    </row>
    <row r="424" spans="5:11" x14ac:dyDescent="0.2">
      <c r="E424" s="4"/>
      <c r="F424" s="4"/>
      <c r="G424" s="4"/>
      <c r="H424" s="4"/>
      <c r="I424" s="4"/>
      <c r="J424" s="4"/>
      <c r="K424" s="4"/>
    </row>
    <row r="425" spans="5:11" x14ac:dyDescent="0.2">
      <c r="E425" s="4"/>
      <c r="F425" s="4"/>
      <c r="G425" s="4"/>
      <c r="H425" s="4"/>
      <c r="I425" s="4"/>
      <c r="J425" s="4"/>
      <c r="K425" s="4"/>
    </row>
    <row r="426" spans="5:11" x14ac:dyDescent="0.2">
      <c r="E426" s="4"/>
      <c r="F426" s="4"/>
      <c r="G426" s="4"/>
      <c r="H426" s="4"/>
      <c r="I426" s="4"/>
      <c r="J426" s="4"/>
      <c r="K426" s="4"/>
    </row>
    <row r="427" spans="5:11" x14ac:dyDescent="0.2">
      <c r="E427" s="4"/>
      <c r="F427" s="4"/>
      <c r="G427" s="4"/>
      <c r="H427" s="4"/>
      <c r="I427" s="4"/>
      <c r="J427" s="4"/>
      <c r="K427" s="4"/>
    </row>
    <row r="428" spans="5:11" x14ac:dyDescent="0.2">
      <c r="E428" s="4"/>
      <c r="F428" s="4"/>
      <c r="G428" s="4"/>
      <c r="H428" s="4"/>
      <c r="I428" s="4"/>
      <c r="J428" s="4"/>
      <c r="K428" s="4"/>
    </row>
    <row r="429" spans="5:11" x14ac:dyDescent="0.2">
      <c r="E429" s="4"/>
      <c r="F429" s="4"/>
      <c r="G429" s="4"/>
      <c r="H429" s="4"/>
      <c r="I429" s="4"/>
      <c r="J429" s="4"/>
      <c r="K429" s="4"/>
    </row>
    <row r="430" spans="5:11" x14ac:dyDescent="0.2">
      <c r="E430" s="4"/>
      <c r="F430" s="4"/>
      <c r="G430" s="4"/>
      <c r="H430" s="4"/>
      <c r="I430" s="4"/>
      <c r="J430" s="4"/>
      <c r="K430" s="4"/>
    </row>
    <row r="431" spans="5:11" x14ac:dyDescent="0.2">
      <c r="E431" s="4"/>
      <c r="F431" s="4"/>
      <c r="G431" s="4"/>
      <c r="H431" s="4"/>
      <c r="I431" s="4"/>
      <c r="J431" s="4"/>
      <c r="K431" s="4"/>
    </row>
    <row r="432" spans="5:11" x14ac:dyDescent="0.2">
      <c r="E432" s="4"/>
      <c r="F432" s="4"/>
      <c r="G432" s="4"/>
      <c r="H432" s="4"/>
      <c r="I432" s="4"/>
      <c r="J432" s="4"/>
      <c r="K432" s="4"/>
    </row>
    <row r="433" spans="5:11" x14ac:dyDescent="0.2">
      <c r="E433" s="4"/>
      <c r="F433" s="4"/>
      <c r="G433" s="4"/>
      <c r="H433" s="4"/>
      <c r="I433" s="4"/>
      <c r="J433" s="4"/>
      <c r="K433" s="4"/>
    </row>
    <row r="434" spans="5:11" x14ac:dyDescent="0.2">
      <c r="E434" s="4"/>
      <c r="F434" s="4"/>
      <c r="G434" s="4"/>
      <c r="H434" s="4"/>
      <c r="I434" s="4"/>
      <c r="J434" s="4"/>
      <c r="K434" s="4"/>
    </row>
    <row r="435" spans="5:11" x14ac:dyDescent="0.2">
      <c r="E435" s="4"/>
      <c r="F435" s="4"/>
      <c r="G435" s="4"/>
      <c r="H435" s="4"/>
      <c r="I435" s="4"/>
      <c r="J435" s="4"/>
      <c r="K435" s="4"/>
    </row>
    <row r="436" spans="5:11" x14ac:dyDescent="0.2">
      <c r="E436" s="4"/>
      <c r="F436" s="4"/>
      <c r="G436" s="4"/>
      <c r="H436" s="4"/>
      <c r="I436" s="4"/>
      <c r="J436" s="4"/>
      <c r="K436" s="4"/>
    </row>
    <row r="437" spans="5:11" x14ac:dyDescent="0.2">
      <c r="E437" s="4"/>
      <c r="F437" s="4"/>
      <c r="G437" s="4"/>
      <c r="H437" s="4"/>
      <c r="I437" s="4"/>
      <c r="J437" s="4"/>
      <c r="K437" s="4"/>
    </row>
    <row r="438" spans="5:11" x14ac:dyDescent="0.2">
      <c r="E438" s="4"/>
      <c r="F438" s="4"/>
      <c r="G438" s="4"/>
      <c r="H438" s="4"/>
      <c r="I438" s="4"/>
      <c r="J438" s="4"/>
      <c r="K438" s="4"/>
    </row>
    <row r="439" spans="5:11" x14ac:dyDescent="0.2">
      <c r="E439" s="4"/>
      <c r="F439" s="4"/>
      <c r="G439" s="4"/>
      <c r="H439" s="4"/>
      <c r="I439" s="4"/>
      <c r="J439" s="4"/>
      <c r="K439" s="4"/>
    </row>
    <row r="440" spans="5:11" x14ac:dyDescent="0.2">
      <c r="E440" s="4"/>
      <c r="F440" s="4"/>
      <c r="G440" s="4"/>
      <c r="H440" s="4"/>
      <c r="I440" s="4"/>
      <c r="J440" s="4"/>
      <c r="K440" s="4"/>
    </row>
    <row r="441" spans="5:11" x14ac:dyDescent="0.2">
      <c r="E441" s="4"/>
      <c r="F441" s="4"/>
      <c r="G441" s="4"/>
      <c r="H441" s="4"/>
      <c r="I441" s="4"/>
      <c r="J441" s="4"/>
      <c r="K441" s="4"/>
    </row>
    <row r="442" spans="5:11" x14ac:dyDescent="0.2">
      <c r="E442" s="4"/>
      <c r="F442" s="4"/>
      <c r="G442" s="4"/>
      <c r="H442" s="4"/>
      <c r="I442" s="4"/>
      <c r="J442" s="4"/>
      <c r="K442" s="4"/>
    </row>
    <row r="443" spans="5:11" x14ac:dyDescent="0.2">
      <c r="E443" s="4"/>
      <c r="F443" s="4"/>
      <c r="G443" s="4"/>
      <c r="H443" s="4"/>
      <c r="I443" s="4"/>
      <c r="J443" s="4"/>
      <c r="K443" s="4"/>
    </row>
    <row r="444" spans="5:11" x14ac:dyDescent="0.2">
      <c r="E444" s="4"/>
      <c r="F444" s="4"/>
      <c r="G444" s="4"/>
      <c r="H444" s="4"/>
      <c r="I444" s="4"/>
      <c r="J444" s="4"/>
      <c r="K444" s="4"/>
    </row>
    <row r="445" spans="5:11" x14ac:dyDescent="0.2">
      <c r="E445" s="4"/>
      <c r="F445" s="4"/>
      <c r="G445" s="4"/>
      <c r="H445" s="4"/>
      <c r="I445" s="4"/>
      <c r="J445" s="4"/>
      <c r="K445" s="4"/>
    </row>
    <row r="446" spans="5:11" x14ac:dyDescent="0.2">
      <c r="E446" s="4"/>
      <c r="F446" s="4"/>
      <c r="G446" s="4"/>
      <c r="H446" s="4"/>
      <c r="I446" s="4"/>
      <c r="J446" s="4"/>
      <c r="K446" s="4"/>
    </row>
    <row r="447" spans="5:11" x14ac:dyDescent="0.2">
      <c r="E447" s="4"/>
      <c r="F447" s="4"/>
      <c r="G447" s="4"/>
      <c r="H447" s="4"/>
      <c r="I447" s="4"/>
      <c r="J447" s="4"/>
      <c r="K447" s="4"/>
    </row>
    <row r="448" spans="5:11" x14ac:dyDescent="0.2">
      <c r="E448" s="4"/>
      <c r="F448" s="4"/>
      <c r="G448" s="4"/>
      <c r="H448" s="4"/>
      <c r="I448" s="4"/>
      <c r="J448" s="4"/>
      <c r="K448" s="4"/>
    </row>
    <row r="449" spans="5:11" x14ac:dyDescent="0.2">
      <c r="E449" s="4"/>
      <c r="F449" s="4"/>
      <c r="G449" s="4"/>
      <c r="H449" s="4"/>
      <c r="I449" s="4"/>
      <c r="J449" s="4"/>
      <c r="K449" s="4"/>
    </row>
    <row r="450" spans="5:11" x14ac:dyDescent="0.2">
      <c r="E450" s="4"/>
      <c r="F450" s="4"/>
      <c r="G450" s="4"/>
      <c r="H450" s="4"/>
      <c r="I450" s="4"/>
      <c r="J450" s="4"/>
      <c r="K450" s="4"/>
    </row>
    <row r="451" spans="5:11" x14ac:dyDescent="0.2">
      <c r="E451" s="4"/>
      <c r="F451" s="4"/>
      <c r="G451" s="4"/>
      <c r="H451" s="4"/>
      <c r="I451" s="4"/>
      <c r="J451" s="4"/>
      <c r="K451" s="4"/>
    </row>
    <row r="452" spans="5:11" x14ac:dyDescent="0.2">
      <c r="E452" s="4"/>
      <c r="F452" s="4"/>
      <c r="G452" s="4"/>
      <c r="H452" s="4"/>
      <c r="I452" s="4"/>
      <c r="J452" s="4"/>
      <c r="K452" s="4"/>
    </row>
    <row r="453" spans="5:11" x14ac:dyDescent="0.2">
      <c r="E453" s="4"/>
      <c r="F453" s="4"/>
      <c r="G453" s="4"/>
      <c r="H453" s="4"/>
      <c r="I453" s="4"/>
      <c r="J453" s="4"/>
      <c r="K453" s="4"/>
    </row>
    <row r="454" spans="5:11" x14ac:dyDescent="0.2">
      <c r="E454" s="4"/>
      <c r="F454" s="4"/>
      <c r="G454" s="4"/>
      <c r="H454" s="4"/>
      <c r="I454" s="4"/>
      <c r="J454" s="4"/>
      <c r="K454" s="4"/>
    </row>
    <row r="455" spans="5:11" x14ac:dyDescent="0.2">
      <c r="E455" s="4"/>
      <c r="F455" s="4"/>
      <c r="G455" s="4"/>
      <c r="H455" s="4"/>
      <c r="I455" s="4"/>
      <c r="J455" s="4"/>
      <c r="K455" s="4"/>
    </row>
    <row r="456" spans="5:11" x14ac:dyDescent="0.2">
      <c r="E456" s="4"/>
      <c r="F456" s="4"/>
      <c r="G456" s="4"/>
      <c r="H456" s="4"/>
      <c r="I456" s="4"/>
      <c r="J456" s="4"/>
      <c r="K456" s="4"/>
    </row>
    <row r="457" spans="5:11" x14ac:dyDescent="0.2">
      <c r="E457" s="4"/>
      <c r="F457" s="4"/>
      <c r="G457" s="4"/>
      <c r="H457" s="4"/>
      <c r="I457" s="4"/>
      <c r="J457" s="4"/>
      <c r="K457" s="4"/>
    </row>
    <row r="458" spans="5:11" x14ac:dyDescent="0.2">
      <c r="E458" s="4"/>
      <c r="F458" s="4"/>
      <c r="G458" s="4"/>
      <c r="H458" s="4"/>
      <c r="I458" s="4"/>
      <c r="J458" s="4"/>
      <c r="K458" s="4"/>
    </row>
    <row r="459" spans="5:11" x14ac:dyDescent="0.2">
      <c r="E459" s="4"/>
      <c r="F459" s="4"/>
      <c r="G459" s="4"/>
      <c r="H459" s="4"/>
      <c r="I459" s="4"/>
      <c r="J459" s="4"/>
      <c r="K459" s="4"/>
    </row>
    <row r="460" spans="5:11" x14ac:dyDescent="0.2">
      <c r="E460" s="4"/>
      <c r="F460" s="4"/>
      <c r="G460" s="4"/>
      <c r="H460" s="4"/>
      <c r="I460" s="4"/>
      <c r="J460" s="4"/>
      <c r="K460" s="4"/>
    </row>
    <row r="461" spans="5:11" x14ac:dyDescent="0.2">
      <c r="E461" s="4"/>
      <c r="F461" s="4"/>
      <c r="G461" s="4"/>
      <c r="H461" s="4"/>
      <c r="I461" s="4"/>
      <c r="J461" s="4"/>
      <c r="K461" s="4"/>
    </row>
    <row r="462" spans="5:11" x14ac:dyDescent="0.2">
      <c r="E462" s="4"/>
      <c r="F462" s="4"/>
      <c r="G462" s="4"/>
      <c r="H462" s="4"/>
      <c r="I462" s="4"/>
      <c r="J462" s="4"/>
      <c r="K462" s="4"/>
    </row>
    <row r="463" spans="5:11" x14ac:dyDescent="0.2">
      <c r="E463" s="4"/>
      <c r="F463" s="4"/>
      <c r="G463" s="4"/>
      <c r="H463" s="4"/>
      <c r="I463" s="4"/>
      <c r="J463" s="4"/>
      <c r="K463" s="4"/>
    </row>
    <row r="464" spans="5:11" x14ac:dyDescent="0.2">
      <c r="E464" s="4"/>
      <c r="F464" s="4"/>
      <c r="G464" s="4"/>
      <c r="H464" s="4"/>
      <c r="I464" s="4"/>
      <c r="J464" s="4"/>
      <c r="K464" s="4"/>
    </row>
    <row r="465" spans="5:11" x14ac:dyDescent="0.2">
      <c r="E465" s="4"/>
      <c r="F465" s="4"/>
      <c r="G465" s="4"/>
      <c r="H465" s="4"/>
      <c r="I465" s="4"/>
      <c r="J465" s="4"/>
      <c r="K465" s="4"/>
    </row>
    <row r="466" spans="5:11" x14ac:dyDescent="0.2">
      <c r="E466" s="4"/>
      <c r="F466" s="4"/>
      <c r="G466" s="4"/>
      <c r="H466" s="4"/>
      <c r="I466" s="4"/>
      <c r="J466" s="4"/>
      <c r="K466" s="4"/>
    </row>
    <row r="467" spans="5:11" x14ac:dyDescent="0.2">
      <c r="E467" s="4"/>
      <c r="F467" s="4"/>
      <c r="G467" s="4"/>
      <c r="H467" s="4"/>
      <c r="I467" s="4"/>
      <c r="J467" s="4"/>
      <c r="K467" s="4"/>
    </row>
    <row r="468" spans="5:11" x14ac:dyDescent="0.2">
      <c r="E468" s="4"/>
      <c r="F468" s="4"/>
      <c r="G468" s="4"/>
      <c r="H468" s="4"/>
      <c r="I468" s="4"/>
      <c r="J468" s="4"/>
      <c r="K468" s="4"/>
    </row>
    <row r="469" spans="5:11" x14ac:dyDescent="0.2">
      <c r="E469" s="4"/>
      <c r="F469" s="4"/>
      <c r="G469" s="4"/>
      <c r="H469" s="4"/>
      <c r="I469" s="4"/>
      <c r="J469" s="4"/>
      <c r="K469" s="4"/>
    </row>
    <row r="470" spans="5:11" x14ac:dyDescent="0.2">
      <c r="E470" s="4"/>
      <c r="F470" s="4"/>
      <c r="G470" s="4"/>
      <c r="H470" s="4"/>
      <c r="I470" s="4"/>
      <c r="J470" s="4"/>
      <c r="K470" s="4"/>
    </row>
    <row r="471" spans="5:11" x14ac:dyDescent="0.2">
      <c r="E471" s="4"/>
      <c r="F471" s="4"/>
      <c r="G471" s="4"/>
      <c r="H471" s="4"/>
      <c r="I471" s="4"/>
      <c r="J471" s="4"/>
      <c r="K471" s="4"/>
    </row>
    <row r="472" spans="5:11" x14ac:dyDescent="0.2">
      <c r="E472" s="4"/>
      <c r="F472" s="4"/>
      <c r="G472" s="4"/>
      <c r="H472" s="4"/>
      <c r="I472" s="4"/>
      <c r="J472" s="4"/>
      <c r="K472" s="4"/>
    </row>
    <row r="473" spans="5:11" x14ac:dyDescent="0.2">
      <c r="E473" s="4"/>
      <c r="F473" s="4"/>
      <c r="G473" s="4"/>
      <c r="H473" s="4"/>
      <c r="I473" s="4"/>
      <c r="J473" s="4"/>
      <c r="K473" s="4"/>
    </row>
    <row r="474" spans="5:11" x14ac:dyDescent="0.2">
      <c r="E474" s="4"/>
      <c r="F474" s="4"/>
      <c r="G474" s="4"/>
      <c r="H474" s="4"/>
      <c r="I474" s="4"/>
      <c r="J474" s="4"/>
      <c r="K474" s="4"/>
    </row>
    <row r="475" spans="5:11" x14ac:dyDescent="0.2">
      <c r="E475" s="4"/>
      <c r="F475" s="4"/>
      <c r="G475" s="4"/>
      <c r="H475" s="4"/>
      <c r="I475" s="4"/>
      <c r="J475" s="4"/>
      <c r="K475" s="4"/>
    </row>
    <row r="476" spans="5:11" x14ac:dyDescent="0.2">
      <c r="E476" s="4"/>
      <c r="F476" s="4"/>
      <c r="G476" s="4"/>
      <c r="H476" s="4"/>
      <c r="I476" s="4"/>
      <c r="J476" s="4"/>
      <c r="K476" s="4"/>
    </row>
    <row r="477" spans="5:11" x14ac:dyDescent="0.2">
      <c r="E477" s="4"/>
      <c r="F477" s="4"/>
      <c r="G477" s="4"/>
      <c r="H477" s="4"/>
      <c r="I477" s="4"/>
      <c r="J477" s="4"/>
      <c r="K477" s="4"/>
    </row>
  </sheetData>
  <pageMargins left="0.78740157480314965" right="0.39370078740157483" top="0.59055118110236227" bottom="0.39370078740157483" header="0.51181102362204722" footer="0.51181102362204722"/>
  <pageSetup paperSize="9" scale="94" orientation="landscape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2"/>
  <sheetViews>
    <sheetView zoomScaleNormal="100" workbookViewId="0">
      <pane xSplit="2" ySplit="4" topLeftCell="C41" activePane="bottomRight" state="frozen"/>
      <selection activeCell="D58" sqref="D58"/>
      <selection pane="topRight" activeCell="D58" sqref="D58"/>
      <selection pane="bottomLeft" activeCell="D58" sqref="D58"/>
      <selection pane="bottomRight" activeCell="E45" sqref="E45"/>
    </sheetView>
  </sheetViews>
  <sheetFormatPr defaultRowHeight="12.75" x14ac:dyDescent="0.2"/>
  <cols>
    <col min="1" max="1" width="3.7109375" style="3" customWidth="1"/>
    <col min="2" max="2" width="10.7109375" style="2" customWidth="1"/>
    <col min="3" max="3" width="9.7109375" style="2" customWidth="1"/>
    <col min="4" max="4" width="40.7109375" customWidth="1"/>
    <col min="5" max="7" width="10.7109375" customWidth="1"/>
    <col min="8" max="8" width="11.140625" customWidth="1"/>
    <col min="9" max="9" width="13.28515625" customWidth="1"/>
    <col min="10" max="10" width="10.7109375" customWidth="1"/>
    <col min="11" max="11" width="13.28515625" customWidth="1"/>
  </cols>
  <sheetData>
    <row r="1" spans="1:11" ht="15.75" x14ac:dyDescent="0.25">
      <c r="B1" s="52" t="s">
        <v>294</v>
      </c>
      <c r="D1" s="51"/>
    </row>
    <row r="3" spans="1:11" x14ac:dyDescent="0.2">
      <c r="A3" s="48"/>
      <c r="B3" s="49" t="s">
        <v>257</v>
      </c>
      <c r="C3" s="49" t="s">
        <v>98</v>
      </c>
      <c r="D3" s="49" t="s">
        <v>97</v>
      </c>
      <c r="E3" s="50" t="s">
        <v>96</v>
      </c>
      <c r="F3" s="49" t="s">
        <v>96</v>
      </c>
      <c r="G3" s="50" t="s">
        <v>266</v>
      </c>
      <c r="H3" s="50" t="s">
        <v>95</v>
      </c>
      <c r="I3" s="49" t="s">
        <v>95</v>
      </c>
      <c r="J3" s="49" t="s">
        <v>95</v>
      </c>
      <c r="K3" s="49" t="s">
        <v>95</v>
      </c>
    </row>
    <row r="4" spans="1:11" x14ac:dyDescent="0.2">
      <c r="A4" s="48"/>
      <c r="B4" s="46" t="s">
        <v>256</v>
      </c>
      <c r="C4" s="46" t="s">
        <v>93</v>
      </c>
      <c r="D4" s="46"/>
      <c r="E4" s="47">
        <v>2016</v>
      </c>
      <c r="F4" s="46">
        <v>2017</v>
      </c>
      <c r="G4" s="47">
        <v>2018</v>
      </c>
      <c r="H4" s="47">
        <v>2019</v>
      </c>
      <c r="I4" s="46">
        <v>2020</v>
      </c>
      <c r="J4" s="46">
        <v>2021</v>
      </c>
      <c r="K4" s="46">
        <v>2022</v>
      </c>
    </row>
    <row r="5" spans="1:11" x14ac:dyDescent="0.2">
      <c r="A5" s="6"/>
      <c r="B5" s="45"/>
      <c r="C5" s="13"/>
      <c r="D5" s="12"/>
      <c r="E5" s="44"/>
      <c r="F5" s="43"/>
      <c r="G5" s="44"/>
      <c r="H5" s="44"/>
      <c r="I5" s="43"/>
      <c r="J5" s="43"/>
      <c r="K5" s="43"/>
    </row>
    <row r="6" spans="1:11" x14ac:dyDescent="0.2">
      <c r="A6" s="6"/>
      <c r="B6" s="13"/>
      <c r="C6" s="13"/>
      <c r="D6" s="92" t="s">
        <v>255</v>
      </c>
      <c r="E6" s="44"/>
      <c r="F6" s="43"/>
      <c r="G6" s="44"/>
      <c r="H6" s="44"/>
      <c r="I6" s="43"/>
      <c r="J6" s="43"/>
      <c r="K6" s="43"/>
    </row>
    <row r="7" spans="1:11" x14ac:dyDescent="0.2">
      <c r="A7" s="6"/>
      <c r="B7" s="13"/>
      <c r="C7" s="13"/>
      <c r="D7" s="12"/>
      <c r="E7" s="44"/>
      <c r="F7" s="43"/>
      <c r="G7" s="44"/>
      <c r="H7" s="44"/>
      <c r="I7" s="43"/>
      <c r="J7" s="43"/>
      <c r="K7" s="43"/>
    </row>
    <row r="8" spans="1:11" x14ac:dyDescent="0.2">
      <c r="A8" s="6"/>
      <c r="B8" s="13"/>
      <c r="C8" s="13"/>
      <c r="D8" s="21" t="s">
        <v>254</v>
      </c>
      <c r="E8" s="60">
        <f>'Balans OPO Ameland'!E35/'Balans OPO Ameland'!E50</f>
        <v>0.38808060287955981</v>
      </c>
      <c r="F8" s="59">
        <v>0.38076110598626295</v>
      </c>
      <c r="G8" s="60">
        <f>'Balans OPO Ameland'!H35/'Balans OPO Ameland'!H50</f>
        <v>0.31469960973258981</v>
      </c>
      <c r="H8" s="60">
        <f>'Balans OPO Ameland'!I35/'Balans OPO Ameland'!I50</f>
        <v>0.47949143452928683</v>
      </c>
      <c r="I8" s="59">
        <f>'Balans OPO Ameland'!J35/'Balans OPO Ameland'!J50</f>
        <v>0.58241690879088781</v>
      </c>
      <c r="J8" s="59">
        <f>'Balans OPO Ameland'!K35/'Balans OPO Ameland'!K50</f>
        <v>0.63959206878728414</v>
      </c>
      <c r="K8" s="59">
        <f>'Balans OPO Ameland'!L35/'Balans OPO Ameland'!L50</f>
        <v>0.67564470331682458</v>
      </c>
    </row>
    <row r="9" spans="1:11" x14ac:dyDescent="0.2">
      <c r="A9" s="6"/>
      <c r="B9" s="13"/>
      <c r="C9" s="13"/>
      <c r="D9" s="31" t="s">
        <v>253</v>
      </c>
      <c r="E9" s="44"/>
      <c r="F9" s="43"/>
      <c r="G9" s="44"/>
      <c r="H9" s="44"/>
      <c r="I9" s="43"/>
      <c r="J9" s="43"/>
      <c r="K9" s="43"/>
    </row>
    <row r="10" spans="1:11" x14ac:dyDescent="0.2">
      <c r="A10" s="6"/>
      <c r="B10" s="13"/>
      <c r="C10" s="13"/>
      <c r="D10" s="12"/>
      <c r="E10" s="44"/>
      <c r="F10" s="43"/>
      <c r="G10" s="44"/>
      <c r="H10" s="44"/>
      <c r="I10" s="43"/>
      <c r="J10" s="43"/>
      <c r="K10" s="43"/>
    </row>
    <row r="11" spans="1:11" x14ac:dyDescent="0.2">
      <c r="A11" s="6"/>
      <c r="B11" s="123" t="s">
        <v>252</v>
      </c>
      <c r="C11" s="13"/>
      <c r="D11" s="21" t="s">
        <v>251</v>
      </c>
      <c r="E11" s="60">
        <f>('Balans OPO Ameland'!E35+'Balans OPO Ameland'!E38)/'Balans OPO Ameland'!E50</f>
        <v>0.76485760336064534</v>
      </c>
      <c r="F11" s="59">
        <v>0.77503775860548274</v>
      </c>
      <c r="G11" s="60">
        <f>('Balans OPO Ameland'!H35+'Balans OPO Ameland'!H38)/'Balans OPO Ameland'!H50</f>
        <v>0.75454154132118911</v>
      </c>
      <c r="H11" s="60">
        <f>('Balans OPO Ameland'!I35+'Balans OPO Ameland'!I38)/'Balans OPO Ameland'!I50</f>
        <v>0.85905891353262398</v>
      </c>
      <c r="I11" s="59">
        <f>('Balans OPO Ameland'!J35+'Balans OPO Ameland'!J38)/'Balans OPO Ameland'!J50</f>
        <v>0.89684063516829859</v>
      </c>
      <c r="J11" s="59">
        <f>('Balans OPO Ameland'!K35+'Balans OPO Ameland'!K38)/'Balans OPO Ameland'!K50</f>
        <v>0.91814101539936288</v>
      </c>
      <c r="K11" s="59">
        <f>('Balans OPO Ameland'!L35+'Balans OPO Ameland'!L38)/'Balans OPO Ameland'!L50</f>
        <v>0.93182431002555355</v>
      </c>
    </row>
    <row r="12" spans="1:11" x14ac:dyDescent="0.2">
      <c r="A12" s="6"/>
      <c r="B12" s="13"/>
      <c r="C12" s="13"/>
      <c r="D12" s="31" t="s">
        <v>250</v>
      </c>
      <c r="E12" s="44"/>
      <c r="F12" s="43"/>
      <c r="G12" s="44"/>
      <c r="H12" s="44"/>
      <c r="I12" s="43"/>
      <c r="J12" s="43"/>
      <c r="K12" s="43"/>
    </row>
    <row r="13" spans="1:11" x14ac:dyDescent="0.2">
      <c r="A13" s="6"/>
      <c r="B13" s="13"/>
      <c r="C13" s="13"/>
      <c r="D13" s="12"/>
      <c r="E13" s="44"/>
      <c r="F13" s="43"/>
      <c r="G13" s="44"/>
      <c r="H13" s="44"/>
      <c r="I13" s="43"/>
      <c r="J13" s="43"/>
      <c r="K13" s="43"/>
    </row>
    <row r="14" spans="1:11" x14ac:dyDescent="0.2">
      <c r="A14" s="6"/>
      <c r="B14" s="123" t="s">
        <v>249</v>
      </c>
      <c r="C14" s="13"/>
      <c r="D14" s="21" t="s">
        <v>248</v>
      </c>
      <c r="E14" s="60">
        <f>('Balans OPO Ameland'!E21+'Balans OPO Ameland'!E27)/'Balans OPO Ameland'!E42</f>
        <v>3.0181131233000866</v>
      </c>
      <c r="F14" s="59">
        <v>3.6748065838430994</v>
      </c>
      <c r="G14" s="60">
        <f>('Balans OPO Ameland'!H21+'Balans OPO Ameland'!H27)/'Balans OPO Ameland'!H42</f>
        <v>3.5906468051280176</v>
      </c>
      <c r="H14" s="60">
        <f>('Balans OPO Ameland'!I21+'Balans OPO Ameland'!I27)/'Balans OPO Ameland'!I42</f>
        <v>5.2245559343434467</v>
      </c>
      <c r="I14" s="59">
        <f>('Balans OPO Ameland'!J21+'Balans OPO Ameland'!J27)/'Balans OPO Ameland'!J42</f>
        <v>7.6039726010101134</v>
      </c>
      <c r="J14" s="59">
        <f>('Balans OPO Ameland'!K21+'Balans OPO Ameland'!K27)/'Balans OPO Ameland'!K42</f>
        <v>10.055487752525265</v>
      </c>
      <c r="K14" s="59">
        <f>('Balans OPO Ameland'!L21+'Balans OPO Ameland'!L27)/'Balans OPO Ameland'!L42</f>
        <v>12.43101426767678</v>
      </c>
    </row>
    <row r="15" spans="1:11" x14ac:dyDescent="0.2">
      <c r="A15" s="6"/>
      <c r="B15" s="13"/>
      <c r="C15" s="13"/>
      <c r="D15" s="31" t="s">
        <v>247</v>
      </c>
      <c r="E15" s="44"/>
      <c r="F15" s="43"/>
      <c r="G15" s="44"/>
      <c r="H15" s="44"/>
      <c r="I15" s="43"/>
      <c r="J15" s="43"/>
      <c r="K15" s="43"/>
    </row>
    <row r="16" spans="1:11" x14ac:dyDescent="0.2">
      <c r="A16" s="6"/>
      <c r="B16" s="13"/>
      <c r="C16" s="13"/>
      <c r="D16" s="12"/>
      <c r="E16" s="44"/>
      <c r="F16" s="43"/>
      <c r="G16" s="44"/>
      <c r="H16" s="44"/>
      <c r="I16" s="43"/>
      <c r="J16" s="43"/>
      <c r="K16" s="43"/>
    </row>
    <row r="17" spans="1:11" x14ac:dyDescent="0.2">
      <c r="A17" s="6"/>
      <c r="B17" s="13"/>
      <c r="C17" s="13"/>
      <c r="D17" s="21" t="s">
        <v>246</v>
      </c>
      <c r="E17" s="60">
        <f>('Balans OPO Ameland'!E21+'Balans OPO Ameland'!E27)/'Balans OPO Ameland'!E42</f>
        <v>3.0181131233000866</v>
      </c>
      <c r="F17" s="59">
        <v>3.6748065838430994</v>
      </c>
      <c r="G17" s="60">
        <f>('Balans OPO Ameland'!H21+'Balans OPO Ameland'!H27)/'Balans OPO Ameland'!H42</f>
        <v>3.5906468051280176</v>
      </c>
      <c r="H17" s="60">
        <f>('Balans OPO Ameland'!I21+'Balans OPO Ameland'!I27)/'Balans OPO Ameland'!I42</f>
        <v>5.2245559343434467</v>
      </c>
      <c r="I17" s="59">
        <f>('Balans OPO Ameland'!J21+'Balans OPO Ameland'!J27)/'Balans OPO Ameland'!J42</f>
        <v>7.6039726010101134</v>
      </c>
      <c r="J17" s="59">
        <f>('Balans OPO Ameland'!K21+'Balans OPO Ameland'!K27)/'Balans OPO Ameland'!K42</f>
        <v>10.055487752525265</v>
      </c>
      <c r="K17" s="59">
        <f>('Balans OPO Ameland'!L21+'Balans OPO Ameland'!L27)/'Balans OPO Ameland'!L42</f>
        <v>12.43101426767678</v>
      </c>
    </row>
    <row r="18" spans="1:11" x14ac:dyDescent="0.2">
      <c r="A18" s="6"/>
      <c r="B18" s="13"/>
      <c r="C18" s="13"/>
      <c r="D18" s="31" t="s">
        <v>245</v>
      </c>
      <c r="E18" s="44"/>
      <c r="F18" s="43"/>
      <c r="G18" s="44"/>
      <c r="H18" s="44"/>
      <c r="I18" s="43"/>
      <c r="J18" s="43"/>
      <c r="K18" s="43"/>
    </row>
    <row r="19" spans="1:11" x14ac:dyDescent="0.2">
      <c r="A19" s="6"/>
      <c r="B19" s="13"/>
      <c r="C19" s="13"/>
      <c r="D19" s="12"/>
      <c r="E19" s="44"/>
      <c r="F19" s="43"/>
      <c r="G19" s="44"/>
      <c r="H19" s="44"/>
      <c r="I19" s="43"/>
      <c r="J19" s="43"/>
      <c r="K19" s="43"/>
    </row>
    <row r="20" spans="1:11" x14ac:dyDescent="0.2">
      <c r="A20" s="6"/>
      <c r="B20" s="123" t="s">
        <v>244</v>
      </c>
      <c r="C20" s="13"/>
      <c r="D20" s="21" t="s">
        <v>243</v>
      </c>
      <c r="E20" s="60">
        <f>'Exploitatie OPO Ameland'!F132/'Exploitatie OPO Ameland'!F33*100</f>
        <v>9.5446943433189002</v>
      </c>
      <c r="F20" s="59">
        <v>0.90121719170308745</v>
      </c>
      <c r="G20" s="60">
        <f>'Exploitatie OPO Ameland'!I132/'Exploitatie OPO Ameland'!I33*100</f>
        <v>-2.2982534254317248</v>
      </c>
      <c r="H20" s="60">
        <f>'Exploitatie OPO Ameland'!J132/'Exploitatie OPO Ameland'!J33*100</f>
        <v>11.288137269656048</v>
      </c>
      <c r="I20" s="59">
        <f>'Exploitatie OPO Ameland'!K132/'Exploitatie OPO Ameland'!K33*100</f>
        <v>15.099495208525582</v>
      </c>
      <c r="J20" s="59">
        <f>'Exploitatie OPO Ameland'!L132/'Exploitatie OPO Ameland'!L33*100</f>
        <v>14.489505039777391</v>
      </c>
      <c r="K20" s="59">
        <f>'Exploitatie OPO Ameland'!M132/'Exploitatie OPO Ameland'!M33*100</f>
        <v>13.925046538179418</v>
      </c>
    </row>
    <row r="21" spans="1:11" x14ac:dyDescent="0.2">
      <c r="A21" s="6"/>
      <c r="B21" s="13"/>
      <c r="C21" s="13"/>
      <c r="D21" s="31" t="s">
        <v>242</v>
      </c>
      <c r="E21" s="44"/>
      <c r="F21" s="43"/>
      <c r="G21" s="44"/>
      <c r="H21" s="44"/>
      <c r="I21" s="43"/>
      <c r="J21" s="43"/>
      <c r="K21" s="43"/>
    </row>
    <row r="22" spans="1:11" x14ac:dyDescent="0.2">
      <c r="A22" s="6"/>
      <c r="B22" s="13"/>
      <c r="C22" s="13"/>
      <c r="D22" s="12"/>
      <c r="E22" s="44"/>
      <c r="F22" s="43"/>
      <c r="G22" s="44"/>
      <c r="H22" s="44"/>
      <c r="I22" s="43"/>
      <c r="J22" s="43"/>
      <c r="K22" s="43"/>
    </row>
    <row r="23" spans="1:11" x14ac:dyDescent="0.2">
      <c r="A23" s="6"/>
      <c r="B23" s="13"/>
      <c r="C23" s="13"/>
      <c r="D23" s="12"/>
      <c r="E23" s="44"/>
      <c r="F23" s="43"/>
      <c r="G23" s="44"/>
      <c r="H23" s="44"/>
      <c r="I23" s="43"/>
      <c r="J23" s="43"/>
      <c r="K23" s="43"/>
    </row>
    <row r="24" spans="1:11" x14ac:dyDescent="0.2">
      <c r="A24" s="6"/>
      <c r="B24" s="13"/>
      <c r="C24" s="13"/>
      <c r="D24" s="12"/>
      <c r="E24" s="44"/>
      <c r="F24" s="43"/>
      <c r="G24" s="44"/>
      <c r="H24" s="44"/>
      <c r="I24" s="43"/>
      <c r="J24" s="43"/>
      <c r="K24" s="43"/>
    </row>
    <row r="25" spans="1:11" x14ac:dyDescent="0.2">
      <c r="A25" s="6"/>
      <c r="B25" s="13"/>
      <c r="C25" s="13"/>
      <c r="D25" s="12"/>
      <c r="E25" s="44"/>
      <c r="F25" s="43"/>
      <c r="G25" s="44"/>
      <c r="H25" s="44"/>
      <c r="I25" s="43"/>
      <c r="J25" s="43"/>
      <c r="K25" s="43"/>
    </row>
    <row r="26" spans="1:11" x14ac:dyDescent="0.2">
      <c r="A26" s="6"/>
      <c r="B26" s="13"/>
      <c r="C26" s="13"/>
      <c r="D26" s="92" t="s">
        <v>241</v>
      </c>
      <c r="E26" s="62">
        <f>'Exploitatie OPO Ameland'!F132</f>
        <v>90455.520710145109</v>
      </c>
      <c r="F26" s="61">
        <v>8817.7883809524355</v>
      </c>
      <c r="G26" s="62">
        <f>'Exploitatie OPO Ameland'!I132</f>
        <v>-23777.901619047509</v>
      </c>
      <c r="H26" s="62">
        <f>'Exploitatie OPO Ameland'!J132</f>
        <v>114120.24576190521</v>
      </c>
      <c r="I26" s="61">
        <f>'Exploitatie OPO Ameland'!K132</f>
        <v>148086.03433333337</v>
      </c>
      <c r="J26" s="61">
        <f>'Exploitatie OPO Ameland'!L132</f>
        <v>143057.78115873015</v>
      </c>
      <c r="K26" s="61">
        <f>'Exploitatie OPO Ameland'!M132</f>
        <v>138402.43004761904</v>
      </c>
    </row>
    <row r="27" spans="1:11" x14ac:dyDescent="0.2">
      <c r="A27" s="6"/>
      <c r="B27" s="13"/>
      <c r="C27" s="13"/>
      <c r="D27" s="12"/>
      <c r="E27" s="44"/>
      <c r="F27" s="43"/>
      <c r="G27" s="44"/>
      <c r="H27" s="44"/>
      <c r="I27" s="43"/>
      <c r="J27" s="43"/>
      <c r="K27" s="43"/>
    </row>
    <row r="28" spans="1:11" x14ac:dyDescent="0.2">
      <c r="A28" s="6"/>
      <c r="B28" s="13"/>
      <c r="C28" s="13"/>
      <c r="D28" s="12"/>
      <c r="E28" s="44"/>
      <c r="F28" s="43"/>
      <c r="G28" s="44"/>
      <c r="H28" s="44"/>
      <c r="I28" s="43"/>
      <c r="J28" s="43"/>
      <c r="K28" s="43"/>
    </row>
    <row r="29" spans="1:11" x14ac:dyDescent="0.2">
      <c r="A29" s="6"/>
      <c r="B29" s="13"/>
      <c r="C29" s="13"/>
      <c r="D29" s="12"/>
      <c r="E29" s="44"/>
      <c r="F29" s="43"/>
      <c r="G29" s="44"/>
      <c r="H29" s="44"/>
      <c r="I29" s="43"/>
      <c r="J29" s="43"/>
      <c r="K29" s="43"/>
    </row>
    <row r="30" spans="1:11" x14ac:dyDescent="0.2">
      <c r="A30" s="6"/>
      <c r="B30" s="13"/>
      <c r="C30" s="13"/>
      <c r="D30" s="12"/>
      <c r="E30" s="44"/>
      <c r="F30" s="43"/>
      <c r="G30" s="44"/>
      <c r="H30" s="44"/>
      <c r="I30" s="43"/>
      <c r="J30" s="43"/>
      <c r="K30" s="43"/>
    </row>
    <row r="31" spans="1:11" x14ac:dyDescent="0.2">
      <c r="A31" s="6"/>
      <c r="B31" s="13"/>
      <c r="C31" s="13"/>
      <c r="D31" s="92" t="s">
        <v>240</v>
      </c>
      <c r="E31" s="44"/>
      <c r="F31" s="43"/>
      <c r="G31" s="44"/>
      <c r="H31" s="44"/>
      <c r="I31" s="43"/>
      <c r="J31" s="43"/>
      <c r="K31" s="43"/>
    </row>
    <row r="32" spans="1:11" x14ac:dyDescent="0.2">
      <c r="A32" s="6"/>
      <c r="B32" s="13"/>
      <c r="C32" s="13"/>
      <c r="D32" s="12"/>
      <c r="E32" s="44"/>
      <c r="F32" s="43"/>
      <c r="G32" s="44"/>
      <c r="H32" s="44"/>
      <c r="I32" s="43"/>
      <c r="J32" s="43"/>
      <c r="K32" s="43"/>
    </row>
    <row r="33" spans="1:11" x14ac:dyDescent="0.2">
      <c r="A33" s="6"/>
      <c r="B33" s="13"/>
      <c r="C33" s="13"/>
      <c r="D33" s="39" t="s">
        <v>139</v>
      </c>
      <c r="E33" s="44"/>
      <c r="F33" s="43"/>
      <c r="G33" s="44"/>
      <c r="H33" s="44"/>
      <c r="I33" s="43"/>
      <c r="J33" s="43"/>
      <c r="K33" s="43"/>
    </row>
    <row r="34" spans="1:11" x14ac:dyDescent="0.2">
      <c r="A34" s="6"/>
      <c r="B34" s="13"/>
      <c r="C34" s="13"/>
      <c r="D34" s="12"/>
      <c r="E34" s="44"/>
      <c r="F34" s="43"/>
      <c r="G34" s="44"/>
      <c r="H34" s="44"/>
      <c r="I34" s="43"/>
      <c r="J34" s="43"/>
      <c r="K34" s="43"/>
    </row>
    <row r="35" spans="1:11" x14ac:dyDescent="0.2">
      <c r="A35" s="6" t="s">
        <v>0</v>
      </c>
      <c r="B35" s="13"/>
      <c r="C35" s="13"/>
      <c r="D35" s="21" t="s">
        <v>136</v>
      </c>
      <c r="E35" s="62">
        <v>93790.804590752246</v>
      </c>
      <c r="F35" s="61">
        <v>61080.373209799865</v>
      </c>
      <c r="G35" s="62">
        <f>'Balans OPO Ameland'!H10</f>
        <v>41629.061590752244</v>
      </c>
      <c r="H35" s="62">
        <f>'Balans OPO Ameland'!I10</f>
        <v>123460.89568599033</v>
      </c>
      <c r="I35" s="61">
        <f>'Balans OPO Ameland'!J10</f>
        <v>137925.43001932366</v>
      </c>
      <c r="J35" s="61">
        <f>'Balans OPO Ameland'!K10</f>
        <v>142603.21117805381</v>
      </c>
      <c r="K35" s="61">
        <f>'Balans OPO Ameland'!L10</f>
        <v>147640.89122567288</v>
      </c>
    </row>
    <row r="36" spans="1:11" x14ac:dyDescent="0.2">
      <c r="A36" s="6"/>
      <c r="B36" s="13"/>
      <c r="C36" s="13"/>
      <c r="D36" s="13"/>
      <c r="E36" s="29"/>
      <c r="F36" s="23"/>
      <c r="G36" s="29"/>
      <c r="H36" s="29"/>
      <c r="I36" s="23"/>
      <c r="J36" s="23"/>
      <c r="K36" s="23"/>
    </row>
    <row r="37" spans="1:11" x14ac:dyDescent="0.2">
      <c r="A37" s="6"/>
      <c r="B37" s="13"/>
      <c r="C37" s="13"/>
      <c r="D37" s="21" t="s">
        <v>127</v>
      </c>
      <c r="E37" s="62">
        <v>46460.520000000004</v>
      </c>
      <c r="F37" s="61">
        <v>48280</v>
      </c>
      <c r="G37" s="62">
        <f t="shared" ref="G37:K37" si="0">SUM(G38:G41)</f>
        <v>50432</v>
      </c>
      <c r="H37" s="62">
        <f t="shared" si="0"/>
        <v>44438.16</v>
      </c>
      <c r="I37" s="61">
        <f t="shared" si="0"/>
        <v>44438.16</v>
      </c>
      <c r="J37" s="61">
        <f t="shared" si="0"/>
        <v>44438.16</v>
      </c>
      <c r="K37" s="61">
        <f t="shared" si="0"/>
        <v>44438.16</v>
      </c>
    </row>
    <row r="38" spans="1:11" x14ac:dyDescent="0.2">
      <c r="A38" s="6"/>
      <c r="B38" s="13"/>
      <c r="C38" s="13"/>
      <c r="D38" s="31" t="s">
        <v>126</v>
      </c>
      <c r="E38" s="29">
        <v>7022.36</v>
      </c>
      <c r="F38" s="23">
        <v>8402</v>
      </c>
      <c r="G38" s="29">
        <f>'Balans OPO Ameland'!H22</f>
        <v>6764</v>
      </c>
      <c r="H38" s="29">
        <f>'Balans OPO Ameland'!I22</f>
        <v>5000</v>
      </c>
      <c r="I38" s="23">
        <f>'Balans OPO Ameland'!J22</f>
        <v>5000</v>
      </c>
      <c r="J38" s="23">
        <f>'Balans OPO Ameland'!K22</f>
        <v>5000</v>
      </c>
      <c r="K38" s="23">
        <f>'Balans OPO Ameland'!L22</f>
        <v>5000</v>
      </c>
    </row>
    <row r="39" spans="1:11" x14ac:dyDescent="0.2">
      <c r="A39" s="6"/>
      <c r="B39" s="13"/>
      <c r="C39" s="13"/>
      <c r="D39" s="31" t="s">
        <v>125</v>
      </c>
      <c r="E39" s="29">
        <v>0</v>
      </c>
      <c r="F39" s="23">
        <v>0</v>
      </c>
      <c r="G39" s="29">
        <f>'Balans OPO Ameland'!H23</f>
        <v>0</v>
      </c>
      <c r="H39" s="29">
        <f>'Balans OPO Ameland'!I23</f>
        <v>0</v>
      </c>
      <c r="I39" s="23">
        <f>'Balans OPO Ameland'!J23</f>
        <v>0</v>
      </c>
      <c r="J39" s="23">
        <f>'Balans OPO Ameland'!K23</f>
        <v>0</v>
      </c>
      <c r="K39" s="23">
        <f>'Balans OPO Ameland'!L23</f>
        <v>0</v>
      </c>
    </row>
    <row r="40" spans="1:11" x14ac:dyDescent="0.2">
      <c r="A40" s="6"/>
      <c r="B40" s="13"/>
      <c r="C40" s="13"/>
      <c r="D40" s="31" t="s">
        <v>124</v>
      </c>
      <c r="E40" s="29">
        <v>39438.160000000003</v>
      </c>
      <c r="F40" s="23">
        <v>39878</v>
      </c>
      <c r="G40" s="29">
        <f>'Balans OPO Ameland'!H24</f>
        <v>43668</v>
      </c>
      <c r="H40" s="29">
        <f>'Balans OPO Ameland'!I24</f>
        <v>39438.160000000003</v>
      </c>
      <c r="I40" s="23">
        <f>'Balans OPO Ameland'!J24</f>
        <v>39438.160000000003</v>
      </c>
      <c r="J40" s="23">
        <f>'Balans OPO Ameland'!K24</f>
        <v>39438.160000000003</v>
      </c>
      <c r="K40" s="23">
        <f>'Balans OPO Ameland'!L24</f>
        <v>39438.160000000003</v>
      </c>
    </row>
    <row r="41" spans="1:11" x14ac:dyDescent="0.2">
      <c r="A41" s="6"/>
      <c r="B41" s="13"/>
      <c r="C41" s="13"/>
      <c r="D41" s="31" t="s">
        <v>123</v>
      </c>
      <c r="E41" s="29">
        <v>0</v>
      </c>
      <c r="F41" s="23">
        <v>0</v>
      </c>
      <c r="G41" s="29">
        <f>'Balans OPO Ameland'!H25</f>
        <v>0</v>
      </c>
      <c r="H41" s="29">
        <f>'Balans OPO Ameland'!I25</f>
        <v>0</v>
      </c>
      <c r="I41" s="23">
        <f>'Balans OPO Ameland'!J25</f>
        <v>0</v>
      </c>
      <c r="J41" s="23">
        <f>'Balans OPO Ameland'!K25</f>
        <v>0</v>
      </c>
      <c r="K41" s="23">
        <f>'Balans OPO Ameland'!L25</f>
        <v>0</v>
      </c>
    </row>
    <row r="42" spans="1:11" x14ac:dyDescent="0.2">
      <c r="A42" s="6"/>
      <c r="B42" s="13"/>
      <c r="C42" s="13"/>
      <c r="D42" s="31"/>
      <c r="E42" s="29"/>
      <c r="F42" s="23"/>
      <c r="G42" s="29"/>
      <c r="H42" s="29"/>
      <c r="I42" s="23"/>
      <c r="J42" s="23"/>
      <c r="K42" s="23"/>
    </row>
    <row r="43" spans="1:11" x14ac:dyDescent="0.2">
      <c r="A43" s="6"/>
      <c r="B43" s="13"/>
      <c r="C43" s="13"/>
      <c r="D43" s="31" t="s">
        <v>121</v>
      </c>
      <c r="E43" s="62">
        <v>182816.54000000015</v>
      </c>
      <c r="F43" s="61">
        <v>243077.04000000018</v>
      </c>
      <c r="G43" s="62">
        <f>'Balans OPO Ameland'!H27</f>
        <v>258802.5100000003</v>
      </c>
      <c r="H43" s="62">
        <f>'Balans OPO Ameland'!I27</f>
        <v>300382.53166666743</v>
      </c>
      <c r="I43" s="61">
        <f>'Balans OPO Ameland'!J27</f>
        <v>457424.03166666749</v>
      </c>
      <c r="J43" s="61">
        <f>'Balans OPO Ameland'!K27</f>
        <v>619224.03166666743</v>
      </c>
      <c r="K43" s="61">
        <f>'Balans OPO Ameland'!L27</f>
        <v>776008.78166666743</v>
      </c>
    </row>
    <row r="44" spans="1:11" x14ac:dyDescent="0.2">
      <c r="A44" s="6"/>
      <c r="B44" s="13"/>
      <c r="C44" s="13"/>
      <c r="D44" s="31"/>
      <c r="E44" s="29"/>
      <c r="F44" s="23"/>
      <c r="G44" s="29"/>
      <c r="H44" s="29"/>
      <c r="I44" s="23"/>
      <c r="J44" s="23"/>
      <c r="K44" s="23"/>
    </row>
    <row r="45" spans="1:11" x14ac:dyDescent="0.2">
      <c r="A45" s="6"/>
      <c r="B45" s="13"/>
      <c r="C45" s="13"/>
      <c r="D45" s="39" t="s">
        <v>119</v>
      </c>
      <c r="E45" s="58">
        <v>323067.8645907524</v>
      </c>
      <c r="F45" s="120">
        <v>352437.41320980003</v>
      </c>
      <c r="G45" s="58">
        <f t="shared" ref="G45:K45" si="1">G35+G37+G43</f>
        <v>350863.57159075257</v>
      </c>
      <c r="H45" s="58">
        <f t="shared" si="1"/>
        <v>468281.58735265775</v>
      </c>
      <c r="I45" s="120">
        <f t="shared" si="1"/>
        <v>639787.62168599118</v>
      </c>
      <c r="J45" s="120">
        <f t="shared" si="1"/>
        <v>806265.40284472122</v>
      </c>
      <c r="K45" s="120">
        <f t="shared" si="1"/>
        <v>968087.83289234038</v>
      </c>
    </row>
    <row r="46" spans="1:11" x14ac:dyDescent="0.2">
      <c r="A46" s="6"/>
      <c r="B46" s="13"/>
      <c r="C46" s="13"/>
      <c r="D46" s="31"/>
      <c r="E46" s="29"/>
      <c r="F46" s="23"/>
      <c r="G46" s="29"/>
      <c r="H46" s="29"/>
      <c r="I46" s="23"/>
      <c r="J46" s="23"/>
      <c r="K46" s="23"/>
    </row>
    <row r="47" spans="1:11" x14ac:dyDescent="0.2">
      <c r="A47" s="6"/>
      <c r="B47" s="13"/>
      <c r="C47" s="13"/>
      <c r="D47" s="31"/>
      <c r="E47" s="29"/>
      <c r="F47" s="23"/>
      <c r="G47" s="29"/>
      <c r="H47" s="29"/>
      <c r="I47" s="23"/>
      <c r="J47" s="23"/>
      <c r="K47" s="23"/>
    </row>
    <row r="48" spans="1:11" x14ac:dyDescent="0.2">
      <c r="A48" s="6"/>
      <c r="B48" s="13"/>
      <c r="C48" s="13"/>
      <c r="D48" s="39" t="s">
        <v>118</v>
      </c>
      <c r="E48" s="29"/>
      <c r="F48" s="23"/>
      <c r="G48" s="29"/>
      <c r="H48" s="29"/>
      <c r="I48" s="23"/>
      <c r="J48" s="23"/>
      <c r="K48" s="23"/>
    </row>
    <row r="49" spans="1:11" x14ac:dyDescent="0.2">
      <c r="A49" s="6"/>
      <c r="B49" s="13"/>
      <c r="C49" s="13"/>
      <c r="D49" s="31"/>
      <c r="E49" s="29"/>
      <c r="F49" s="23"/>
      <c r="G49" s="29"/>
      <c r="H49" s="29"/>
      <c r="I49" s="23"/>
      <c r="J49" s="23"/>
      <c r="K49" s="23"/>
    </row>
    <row r="50" spans="1:11" x14ac:dyDescent="0.2">
      <c r="A50" s="6"/>
      <c r="B50" s="13"/>
      <c r="C50" s="13"/>
      <c r="D50" s="63" t="s">
        <v>116</v>
      </c>
      <c r="E50" s="62">
        <v>125376.48395997263</v>
      </c>
      <c r="F50" s="61">
        <v>134194.27234092544</v>
      </c>
      <c r="G50" s="62">
        <f>'Balans OPO Ameland'!H35</f>
        <v>110416.37072187793</v>
      </c>
      <c r="H50" s="62">
        <f>'Balans OPO Ameland'!I35</f>
        <v>224536.61648378315</v>
      </c>
      <c r="I50" s="61">
        <f>'Balans OPO Ameland'!J35</f>
        <v>372622.65081711649</v>
      </c>
      <c r="J50" s="61">
        <f>'Balans OPO Ameland'!K35</f>
        <v>515680.43197584664</v>
      </c>
      <c r="K50" s="61">
        <f>'Balans OPO Ameland'!L35</f>
        <v>654082.86202346568</v>
      </c>
    </row>
    <row r="51" spans="1:11" x14ac:dyDescent="0.2">
      <c r="A51" s="6"/>
      <c r="B51" s="13"/>
      <c r="C51" s="13"/>
      <c r="D51" s="31"/>
      <c r="E51" s="29"/>
      <c r="F51" s="23"/>
      <c r="G51" s="29"/>
      <c r="H51" s="29"/>
      <c r="I51" s="23"/>
      <c r="J51" s="23"/>
      <c r="K51" s="23"/>
    </row>
    <row r="52" spans="1:11" x14ac:dyDescent="0.2">
      <c r="A52" s="6"/>
      <c r="B52" s="13"/>
      <c r="C52" s="13"/>
      <c r="D52" s="21" t="s">
        <v>113</v>
      </c>
      <c r="E52" s="62">
        <v>121724.65</v>
      </c>
      <c r="F52" s="61">
        <v>138957.65</v>
      </c>
      <c r="G52" s="62">
        <f>'Balans OPO Ameland'!H38</f>
        <v>154324.15</v>
      </c>
      <c r="H52" s="62">
        <f>'Balans OPO Ameland'!I38</f>
        <v>177744.15</v>
      </c>
      <c r="I52" s="61">
        <f>'Balans OPO Ameland'!J38</f>
        <v>201164.15</v>
      </c>
      <c r="J52" s="61">
        <f>'Balans OPO Ameland'!K38</f>
        <v>224584.15</v>
      </c>
      <c r="K52" s="61">
        <f>'Balans OPO Ameland'!L38</f>
        <v>248004.15</v>
      </c>
    </row>
    <row r="53" spans="1:11" x14ac:dyDescent="0.2">
      <c r="A53" s="6"/>
      <c r="B53" s="13"/>
      <c r="C53" s="13"/>
      <c r="D53" s="31"/>
      <c r="E53" s="29"/>
      <c r="F53" s="23"/>
      <c r="G53" s="29"/>
      <c r="H53" s="29"/>
      <c r="I53" s="23"/>
      <c r="J53" s="23"/>
      <c r="K53" s="23"/>
    </row>
    <row r="54" spans="1:11" x14ac:dyDescent="0.2">
      <c r="A54" s="6"/>
      <c r="B54" s="13"/>
      <c r="C54" s="13"/>
      <c r="D54" s="21" t="s">
        <v>109</v>
      </c>
      <c r="E54" s="62">
        <v>75967.02</v>
      </c>
      <c r="F54" s="61">
        <v>79285</v>
      </c>
      <c r="G54" s="62">
        <f t="shared" ref="G54:K54" si="2">SUM(G55:G60)</f>
        <v>86122.23</v>
      </c>
      <c r="H54" s="62">
        <f t="shared" si="2"/>
        <v>66000</v>
      </c>
      <c r="I54" s="61">
        <f t="shared" si="2"/>
        <v>66000</v>
      </c>
      <c r="J54" s="61">
        <f t="shared" si="2"/>
        <v>66000</v>
      </c>
      <c r="K54" s="61">
        <f t="shared" si="2"/>
        <v>66000</v>
      </c>
    </row>
    <row r="55" spans="1:11" x14ac:dyDescent="0.2">
      <c r="A55" s="6"/>
      <c r="B55" s="13"/>
      <c r="C55" s="13"/>
      <c r="D55" s="31" t="s">
        <v>108</v>
      </c>
      <c r="E55" s="29">
        <v>24233.05</v>
      </c>
      <c r="F55" s="23">
        <v>24815</v>
      </c>
      <c r="G55" s="29">
        <f>'Balans OPO Ameland'!H43</f>
        <v>33755.919999999998</v>
      </c>
      <c r="H55" s="29">
        <f>'Balans OPO Ameland'!I43</f>
        <v>10000</v>
      </c>
      <c r="I55" s="23">
        <f>'Balans OPO Ameland'!J43</f>
        <v>10000</v>
      </c>
      <c r="J55" s="23">
        <f>'Balans OPO Ameland'!K43</f>
        <v>10000</v>
      </c>
      <c r="K55" s="23">
        <f>'Balans OPO Ameland'!L43</f>
        <v>10000</v>
      </c>
    </row>
    <row r="56" spans="1:11" x14ac:dyDescent="0.2">
      <c r="A56" s="6"/>
      <c r="B56" s="13"/>
      <c r="C56" s="13"/>
      <c r="D56" s="31" t="s">
        <v>107</v>
      </c>
      <c r="E56" s="29">
        <v>17776.91</v>
      </c>
      <c r="F56" s="23">
        <v>19168</v>
      </c>
      <c r="G56" s="29">
        <f>'Balans OPO Ameland'!H44</f>
        <v>15519</v>
      </c>
      <c r="H56" s="29">
        <f>'Balans OPO Ameland'!I44</f>
        <v>20000</v>
      </c>
      <c r="I56" s="23">
        <f>'Balans OPO Ameland'!J44</f>
        <v>20000</v>
      </c>
      <c r="J56" s="23">
        <f>'Balans OPO Ameland'!K44</f>
        <v>20000</v>
      </c>
      <c r="K56" s="23">
        <f>'Balans OPO Ameland'!L44</f>
        <v>20000</v>
      </c>
    </row>
    <row r="57" spans="1:11" x14ac:dyDescent="0.2">
      <c r="A57" s="6"/>
      <c r="B57" s="13"/>
      <c r="C57" s="13"/>
      <c r="D57" s="31" t="s">
        <v>106</v>
      </c>
      <c r="E57" s="29">
        <v>6770.83</v>
      </c>
      <c r="F57" s="23">
        <v>7957</v>
      </c>
      <c r="G57" s="29">
        <f>'Balans OPO Ameland'!H45</f>
        <v>8637.31</v>
      </c>
      <c r="H57" s="29">
        <f>'Balans OPO Ameland'!I45</f>
        <v>8500</v>
      </c>
      <c r="I57" s="23">
        <f>'Balans OPO Ameland'!J45</f>
        <v>8500</v>
      </c>
      <c r="J57" s="23">
        <f>'Balans OPO Ameland'!K45</f>
        <v>8500</v>
      </c>
      <c r="K57" s="23">
        <f>'Balans OPO Ameland'!L45</f>
        <v>8500</v>
      </c>
    </row>
    <row r="58" spans="1:11" x14ac:dyDescent="0.2">
      <c r="A58" s="6"/>
      <c r="B58" s="13"/>
      <c r="C58" s="13"/>
      <c r="D58" s="31" t="s">
        <v>105</v>
      </c>
      <c r="E58" s="29">
        <v>26938</v>
      </c>
      <c r="F58" s="23">
        <v>27296</v>
      </c>
      <c r="G58" s="29">
        <f>'Balans OPO Ameland'!H46</f>
        <v>27731</v>
      </c>
      <c r="H58" s="29">
        <f>'Balans OPO Ameland'!I46</f>
        <v>27500</v>
      </c>
      <c r="I58" s="23">
        <f>'Balans OPO Ameland'!J46</f>
        <v>27500</v>
      </c>
      <c r="J58" s="23">
        <f>'Balans OPO Ameland'!K46</f>
        <v>27500</v>
      </c>
      <c r="K58" s="23">
        <f>'Balans OPO Ameland'!L46</f>
        <v>27500</v>
      </c>
    </row>
    <row r="59" spans="1:11" x14ac:dyDescent="0.2">
      <c r="A59" s="6"/>
      <c r="B59" s="13"/>
      <c r="C59" s="13"/>
      <c r="D59" s="31" t="s">
        <v>104</v>
      </c>
      <c r="E59" s="29">
        <v>248.23</v>
      </c>
      <c r="F59" s="23">
        <v>49</v>
      </c>
      <c r="G59" s="29">
        <f>'Balans OPO Ameland'!H47</f>
        <v>479</v>
      </c>
      <c r="H59" s="29">
        <f>'Balans OPO Ameland'!I47</f>
        <v>0</v>
      </c>
      <c r="I59" s="23">
        <f>'Balans OPO Ameland'!J47</f>
        <v>0</v>
      </c>
      <c r="J59" s="23">
        <f>'Balans OPO Ameland'!K47</f>
        <v>0</v>
      </c>
      <c r="K59" s="23">
        <f>'Balans OPO Ameland'!L47</f>
        <v>0</v>
      </c>
    </row>
    <row r="60" spans="1:11" x14ac:dyDescent="0.2">
      <c r="A60" s="6"/>
      <c r="B60" s="13"/>
      <c r="C60" s="13"/>
      <c r="D60" s="31" t="s">
        <v>103</v>
      </c>
      <c r="E60" s="29">
        <v>0</v>
      </c>
      <c r="F60" s="23">
        <v>0</v>
      </c>
      <c r="G60" s="29">
        <f>'Balans OPO Ameland'!H48</f>
        <v>0</v>
      </c>
      <c r="H60" s="29">
        <f>'Balans OPO Ameland'!I48</f>
        <v>0</v>
      </c>
      <c r="I60" s="23">
        <f>'Balans OPO Ameland'!J48</f>
        <v>0</v>
      </c>
      <c r="J60" s="23">
        <f>'Balans OPO Ameland'!K48</f>
        <v>0</v>
      </c>
      <c r="K60" s="23">
        <f>'Balans OPO Ameland'!L48</f>
        <v>0</v>
      </c>
    </row>
    <row r="61" spans="1:11" x14ac:dyDescent="0.2">
      <c r="A61" s="6"/>
      <c r="B61" s="13"/>
      <c r="C61" s="13"/>
      <c r="D61" s="31"/>
      <c r="E61" s="29"/>
      <c r="F61" s="23"/>
      <c r="G61" s="29"/>
      <c r="H61" s="29"/>
      <c r="I61" s="23"/>
      <c r="J61" s="23"/>
      <c r="K61" s="23"/>
    </row>
    <row r="62" spans="1:11" x14ac:dyDescent="0.2">
      <c r="A62" s="6"/>
      <c r="B62" s="122"/>
      <c r="C62" s="122"/>
      <c r="D62" s="121" t="s">
        <v>102</v>
      </c>
      <c r="E62" s="58">
        <v>323068.15395997261</v>
      </c>
      <c r="F62" s="120">
        <v>352436.92234092543</v>
      </c>
      <c r="G62" s="58">
        <f t="shared" ref="G62:K62" si="3">G50+G52+G54</f>
        <v>350862.75072187791</v>
      </c>
      <c r="H62" s="58">
        <f t="shared" si="3"/>
        <v>468280.76648378314</v>
      </c>
      <c r="I62" s="120">
        <f t="shared" si="3"/>
        <v>639786.80081711651</v>
      </c>
      <c r="J62" s="120">
        <f t="shared" si="3"/>
        <v>806264.58197584667</v>
      </c>
      <c r="K62" s="120">
        <f t="shared" si="3"/>
        <v>968087.01202346571</v>
      </c>
    </row>
    <row r="63" spans="1:11" x14ac:dyDescent="0.2">
      <c r="A63" s="6"/>
      <c r="E63" s="4"/>
      <c r="F63" s="4"/>
      <c r="G63" s="4"/>
      <c r="H63" s="4"/>
      <c r="J63" s="4"/>
    </row>
    <row r="64" spans="1:11" x14ac:dyDescent="0.2">
      <c r="A64" s="6"/>
      <c r="E64" s="4"/>
      <c r="F64" s="4"/>
      <c r="G64" s="4"/>
      <c r="H64" s="4"/>
      <c r="J64" s="4"/>
    </row>
    <row r="65" spans="1:10" x14ac:dyDescent="0.2">
      <c r="A65" s="6"/>
      <c r="E65" s="4"/>
      <c r="F65" s="4"/>
      <c r="G65" s="4"/>
      <c r="H65" s="4"/>
      <c r="J65" s="4"/>
    </row>
    <row r="66" spans="1:10" x14ac:dyDescent="0.2">
      <c r="A66" s="6"/>
      <c r="D66" s="119" t="s">
        <v>239</v>
      </c>
      <c r="E66" s="4"/>
      <c r="F66" s="4"/>
      <c r="G66" s="4"/>
      <c r="H66" s="4"/>
      <c r="J66" s="4"/>
    </row>
    <row r="67" spans="1:10" x14ac:dyDescent="0.2">
      <c r="A67" s="6"/>
      <c r="D67" s="117" t="s">
        <v>238</v>
      </c>
      <c r="E67" s="4"/>
      <c r="F67" s="4"/>
      <c r="G67" s="4"/>
      <c r="H67" s="4"/>
      <c r="J67" s="4"/>
    </row>
    <row r="68" spans="1:10" x14ac:dyDescent="0.2">
      <c r="A68" s="6"/>
      <c r="D68" s="117" t="s">
        <v>237</v>
      </c>
      <c r="E68" s="4"/>
      <c r="F68" s="4"/>
      <c r="G68" s="4"/>
      <c r="H68" s="4"/>
      <c r="J68" s="4"/>
    </row>
    <row r="69" spans="1:10" x14ac:dyDescent="0.2">
      <c r="A69" s="6"/>
      <c r="E69" s="4"/>
      <c r="F69" s="4"/>
      <c r="G69" s="4"/>
      <c r="H69" s="4"/>
      <c r="J69" s="4"/>
    </row>
    <row r="70" spans="1:10" x14ac:dyDescent="0.2">
      <c r="A70" s="6"/>
      <c r="D70" s="118" t="s">
        <v>236</v>
      </c>
      <c r="E70" s="4"/>
      <c r="F70" s="4"/>
      <c r="G70" s="4"/>
      <c r="H70" s="4"/>
      <c r="J70" s="4"/>
    </row>
    <row r="71" spans="1:10" x14ac:dyDescent="0.2">
      <c r="A71" s="6"/>
      <c r="D71" s="10" t="s">
        <v>235</v>
      </c>
      <c r="E71" s="4"/>
      <c r="F71" s="4"/>
      <c r="G71" s="4"/>
      <c r="H71" s="4"/>
      <c r="J71" s="4"/>
    </row>
    <row r="72" spans="1:10" x14ac:dyDescent="0.2">
      <c r="A72" s="6"/>
      <c r="E72" s="4"/>
      <c r="F72" s="4"/>
      <c r="G72" s="4"/>
      <c r="H72" s="4"/>
      <c r="J72" s="4"/>
    </row>
    <row r="73" spans="1:10" x14ac:dyDescent="0.2">
      <c r="A73" s="6"/>
      <c r="D73" s="118" t="s">
        <v>234</v>
      </c>
      <c r="E73" s="4"/>
      <c r="F73" s="4"/>
      <c r="G73" s="4"/>
      <c r="H73" s="4"/>
      <c r="J73" s="4"/>
    </row>
    <row r="74" spans="1:10" x14ac:dyDescent="0.2">
      <c r="A74" s="6"/>
      <c r="D74" s="10" t="s">
        <v>233</v>
      </c>
      <c r="E74" s="4"/>
      <c r="F74" s="4"/>
      <c r="G74" s="4"/>
      <c r="H74" s="4"/>
      <c r="J74" s="4"/>
    </row>
    <row r="75" spans="1:10" x14ac:dyDescent="0.2">
      <c r="A75" s="6"/>
      <c r="D75" s="117" t="s">
        <v>232</v>
      </c>
      <c r="E75" s="4"/>
      <c r="F75" s="4"/>
      <c r="G75" s="4"/>
      <c r="H75" s="4"/>
      <c r="J75" s="4"/>
    </row>
    <row r="76" spans="1:10" x14ac:dyDescent="0.2">
      <c r="A76" s="6"/>
      <c r="E76" s="4"/>
      <c r="F76" s="4"/>
      <c r="G76" s="4"/>
      <c r="H76" s="4"/>
      <c r="J76" s="4"/>
    </row>
    <row r="77" spans="1:10" x14ac:dyDescent="0.2">
      <c r="A77" s="6"/>
      <c r="E77" s="4"/>
      <c r="F77" s="4"/>
      <c r="G77" s="4"/>
      <c r="H77" s="4"/>
      <c r="J77" s="4"/>
    </row>
    <row r="78" spans="1:10" x14ac:dyDescent="0.2">
      <c r="A78" s="6"/>
      <c r="E78" s="4"/>
      <c r="F78" s="4"/>
      <c r="G78" s="4"/>
      <c r="H78" s="4"/>
      <c r="J78" s="4"/>
    </row>
    <row r="79" spans="1:10" x14ac:dyDescent="0.2">
      <c r="A79" s="6"/>
      <c r="E79" s="4"/>
      <c r="F79" s="4"/>
      <c r="G79" s="4"/>
      <c r="H79" s="4"/>
      <c r="J79" s="4"/>
    </row>
    <row r="80" spans="1:10" x14ac:dyDescent="0.2">
      <c r="A80" s="6"/>
      <c r="E80" s="4"/>
      <c r="F80" s="4"/>
      <c r="G80" s="4"/>
      <c r="H80" s="4"/>
      <c r="J80" s="4"/>
    </row>
    <row r="81" spans="1:10" x14ac:dyDescent="0.2">
      <c r="A81" s="6"/>
      <c r="E81" s="4"/>
      <c r="F81" s="4"/>
      <c r="G81" s="4"/>
      <c r="H81" s="4"/>
      <c r="J81" s="4"/>
    </row>
    <row r="82" spans="1:10" x14ac:dyDescent="0.2">
      <c r="A82" s="6"/>
      <c r="E82" s="4"/>
      <c r="F82" s="4"/>
      <c r="G82" s="4"/>
      <c r="H82" s="4"/>
      <c r="J82" s="4"/>
    </row>
    <row r="83" spans="1:10" x14ac:dyDescent="0.2">
      <c r="A83" s="6"/>
      <c r="E83" s="4"/>
      <c r="F83" s="4"/>
      <c r="G83" s="4"/>
      <c r="H83" s="4"/>
      <c r="J83" s="4"/>
    </row>
    <row r="84" spans="1:10" x14ac:dyDescent="0.2">
      <c r="A84" s="6"/>
      <c r="E84" s="4"/>
      <c r="F84" s="4"/>
      <c r="G84" s="4"/>
      <c r="H84" s="4"/>
      <c r="J84" s="4"/>
    </row>
    <row r="85" spans="1:10" x14ac:dyDescent="0.2">
      <c r="A85" s="6"/>
      <c r="E85" s="4"/>
      <c r="F85" s="4"/>
      <c r="G85" s="4"/>
      <c r="H85" s="4"/>
      <c r="J85" s="4"/>
    </row>
    <row r="86" spans="1:10" x14ac:dyDescent="0.2">
      <c r="A86" s="6"/>
      <c r="E86" s="4"/>
      <c r="F86" s="4"/>
      <c r="G86" s="4"/>
      <c r="H86" s="4"/>
      <c r="J86" s="4"/>
    </row>
    <row r="87" spans="1:10" x14ac:dyDescent="0.2">
      <c r="A87" s="6"/>
      <c r="E87" s="4"/>
      <c r="F87" s="4"/>
      <c r="G87" s="4"/>
      <c r="H87" s="4"/>
      <c r="J87" s="4"/>
    </row>
    <row r="88" spans="1:10" x14ac:dyDescent="0.2">
      <c r="A88" s="6"/>
      <c r="E88" s="4"/>
      <c r="F88" s="4"/>
      <c r="G88" s="4"/>
      <c r="H88" s="4"/>
      <c r="J88" s="4"/>
    </row>
    <row r="89" spans="1:10" x14ac:dyDescent="0.2">
      <c r="A89" s="6"/>
      <c r="E89" s="4"/>
      <c r="F89" s="4"/>
      <c r="G89" s="4"/>
      <c r="H89" s="4"/>
      <c r="J89" s="4"/>
    </row>
    <row r="90" spans="1:10" x14ac:dyDescent="0.2">
      <c r="A90" s="6"/>
      <c r="E90" s="4"/>
      <c r="F90" s="4"/>
      <c r="G90" s="4"/>
      <c r="H90" s="4"/>
      <c r="J90" s="4"/>
    </row>
    <row r="91" spans="1:10" x14ac:dyDescent="0.2">
      <c r="A91" s="6"/>
      <c r="E91" s="4"/>
      <c r="F91" s="4"/>
      <c r="G91" s="4"/>
      <c r="H91" s="4"/>
      <c r="J91" s="4"/>
    </row>
    <row r="92" spans="1:10" x14ac:dyDescent="0.2">
      <c r="E92" s="4"/>
      <c r="F92" s="4"/>
      <c r="G92" s="4"/>
      <c r="H92" s="4"/>
      <c r="J92" s="4"/>
    </row>
    <row r="93" spans="1:10" x14ac:dyDescent="0.2">
      <c r="E93" s="4"/>
      <c r="F93" s="4"/>
      <c r="G93" s="4"/>
      <c r="H93" s="4"/>
      <c r="J93" s="4"/>
    </row>
    <row r="94" spans="1:10" x14ac:dyDescent="0.2">
      <c r="E94" s="4"/>
      <c r="F94" s="4"/>
      <c r="G94" s="4"/>
      <c r="H94" s="4"/>
      <c r="J94" s="4"/>
    </row>
    <row r="95" spans="1:10" x14ac:dyDescent="0.2">
      <c r="E95" s="4"/>
      <c r="F95" s="4"/>
      <c r="G95" s="4"/>
      <c r="H95" s="4"/>
      <c r="J95" s="4"/>
    </row>
    <row r="96" spans="1:10" x14ac:dyDescent="0.2">
      <c r="E96" s="4"/>
      <c r="F96" s="4"/>
      <c r="G96" s="4"/>
      <c r="H96" s="4"/>
      <c r="J96" s="4"/>
    </row>
    <row r="97" spans="5:10" x14ac:dyDescent="0.2">
      <c r="E97" s="4"/>
      <c r="F97" s="4"/>
      <c r="G97" s="4"/>
      <c r="H97" s="4"/>
      <c r="J97" s="4"/>
    </row>
    <row r="98" spans="5:10" x14ac:dyDescent="0.2">
      <c r="E98" s="4"/>
      <c r="F98" s="4"/>
      <c r="G98" s="4"/>
      <c r="H98" s="4"/>
      <c r="J98" s="4"/>
    </row>
    <row r="99" spans="5:10" x14ac:dyDescent="0.2">
      <c r="E99" s="4"/>
      <c r="F99" s="4"/>
      <c r="G99" s="4"/>
      <c r="H99" s="4"/>
      <c r="J99" s="4"/>
    </row>
    <row r="100" spans="5:10" x14ac:dyDescent="0.2">
      <c r="E100" s="4"/>
      <c r="F100" s="4"/>
      <c r="G100" s="4"/>
      <c r="H100" s="4"/>
      <c r="J100" s="4"/>
    </row>
    <row r="101" spans="5:10" x14ac:dyDescent="0.2">
      <c r="E101" s="4"/>
      <c r="F101" s="4"/>
      <c r="G101" s="4"/>
      <c r="H101" s="4"/>
      <c r="J101" s="4"/>
    </row>
    <row r="102" spans="5:10" x14ac:dyDescent="0.2">
      <c r="E102" s="4"/>
      <c r="F102" s="4"/>
      <c r="G102" s="4"/>
      <c r="H102" s="4"/>
      <c r="J102" s="4"/>
    </row>
    <row r="103" spans="5:10" x14ac:dyDescent="0.2">
      <c r="E103" s="4"/>
      <c r="F103" s="4"/>
      <c r="G103" s="4"/>
      <c r="H103" s="4"/>
      <c r="J103" s="4"/>
    </row>
    <row r="104" spans="5:10" x14ac:dyDescent="0.2">
      <c r="E104" s="4"/>
      <c r="F104" s="4"/>
      <c r="G104" s="4"/>
      <c r="H104" s="4"/>
      <c r="J104" s="4"/>
    </row>
    <row r="105" spans="5:10" x14ac:dyDescent="0.2">
      <c r="E105" s="4"/>
      <c r="F105" s="4"/>
      <c r="G105" s="4"/>
      <c r="H105" s="4"/>
      <c r="J105" s="4"/>
    </row>
    <row r="106" spans="5:10" x14ac:dyDescent="0.2">
      <c r="E106" s="4"/>
      <c r="F106" s="4"/>
      <c r="G106" s="4"/>
      <c r="H106" s="4"/>
      <c r="J106" s="4"/>
    </row>
    <row r="107" spans="5:10" x14ac:dyDescent="0.2">
      <c r="E107" s="4"/>
      <c r="F107" s="4"/>
      <c r="G107" s="4"/>
      <c r="H107" s="4"/>
      <c r="J107" s="4"/>
    </row>
    <row r="108" spans="5:10" x14ac:dyDescent="0.2">
      <c r="E108" s="4"/>
      <c r="F108" s="4"/>
      <c r="G108" s="4"/>
      <c r="H108" s="4"/>
      <c r="J108" s="4"/>
    </row>
    <row r="109" spans="5:10" x14ac:dyDescent="0.2">
      <c r="E109" s="4"/>
      <c r="F109" s="4"/>
      <c r="G109" s="4"/>
      <c r="H109" s="4"/>
      <c r="J109" s="4"/>
    </row>
    <row r="110" spans="5:10" x14ac:dyDescent="0.2">
      <c r="E110" s="4"/>
      <c r="F110" s="4"/>
      <c r="G110" s="4"/>
      <c r="H110" s="4"/>
      <c r="J110" s="4"/>
    </row>
    <row r="111" spans="5:10" x14ac:dyDescent="0.2">
      <c r="E111" s="4"/>
      <c r="F111" s="4"/>
      <c r="G111" s="4"/>
      <c r="H111" s="4"/>
      <c r="J111" s="4"/>
    </row>
    <row r="112" spans="5:10" x14ac:dyDescent="0.2">
      <c r="E112" s="4"/>
      <c r="F112" s="4"/>
      <c r="G112" s="4"/>
      <c r="H112" s="4"/>
      <c r="J112" s="4"/>
    </row>
    <row r="113" spans="5:10" x14ac:dyDescent="0.2">
      <c r="E113" s="4"/>
      <c r="F113" s="4"/>
      <c r="G113" s="4"/>
      <c r="H113" s="4"/>
      <c r="J113" s="4"/>
    </row>
    <row r="114" spans="5:10" x14ac:dyDescent="0.2">
      <c r="E114" s="4"/>
      <c r="F114" s="4"/>
      <c r="G114" s="4"/>
      <c r="H114" s="4"/>
      <c r="J114" s="4"/>
    </row>
    <row r="115" spans="5:10" x14ac:dyDescent="0.2">
      <c r="E115" s="4"/>
      <c r="F115" s="4"/>
      <c r="G115" s="4"/>
      <c r="H115" s="4"/>
      <c r="J115" s="4"/>
    </row>
    <row r="116" spans="5:10" x14ac:dyDescent="0.2">
      <c r="E116" s="4"/>
      <c r="F116" s="4"/>
      <c r="G116" s="4"/>
      <c r="H116" s="4"/>
      <c r="J116" s="4"/>
    </row>
    <row r="117" spans="5:10" x14ac:dyDescent="0.2">
      <c r="E117" s="4"/>
      <c r="F117" s="4"/>
      <c r="G117" s="4"/>
      <c r="H117" s="4"/>
      <c r="J117" s="4"/>
    </row>
    <row r="118" spans="5:10" x14ac:dyDescent="0.2">
      <c r="E118" s="4"/>
      <c r="F118" s="4"/>
      <c r="G118" s="4"/>
      <c r="H118" s="4"/>
      <c r="J118" s="4"/>
    </row>
    <row r="119" spans="5:10" x14ac:dyDescent="0.2">
      <c r="E119" s="4"/>
      <c r="F119" s="4"/>
      <c r="G119" s="4"/>
      <c r="H119" s="4"/>
      <c r="J119" s="4"/>
    </row>
    <row r="120" spans="5:10" x14ac:dyDescent="0.2">
      <c r="E120" s="4"/>
      <c r="F120" s="4"/>
      <c r="G120" s="4"/>
      <c r="H120" s="4"/>
      <c r="J120" s="4"/>
    </row>
    <row r="121" spans="5:10" x14ac:dyDescent="0.2">
      <c r="E121" s="4"/>
      <c r="F121" s="4"/>
      <c r="G121" s="4"/>
      <c r="H121" s="4"/>
      <c r="J121" s="4"/>
    </row>
    <row r="122" spans="5:10" x14ac:dyDescent="0.2">
      <c r="E122" s="4"/>
      <c r="F122" s="4"/>
      <c r="G122" s="4"/>
      <c r="H122" s="4"/>
      <c r="J122" s="4"/>
    </row>
    <row r="123" spans="5:10" x14ac:dyDescent="0.2">
      <c r="E123" s="4"/>
      <c r="F123" s="4"/>
      <c r="G123" s="4"/>
      <c r="H123" s="4"/>
      <c r="J123" s="4"/>
    </row>
    <row r="124" spans="5:10" x14ac:dyDescent="0.2">
      <c r="E124" s="4"/>
      <c r="F124" s="4"/>
      <c r="G124" s="4"/>
      <c r="H124" s="4"/>
      <c r="J124" s="4"/>
    </row>
    <row r="125" spans="5:10" x14ac:dyDescent="0.2">
      <c r="E125" s="4"/>
      <c r="F125" s="4"/>
      <c r="G125" s="4"/>
      <c r="H125" s="4"/>
      <c r="J125" s="4"/>
    </row>
    <row r="126" spans="5:10" x14ac:dyDescent="0.2">
      <c r="E126" s="4"/>
      <c r="F126" s="4"/>
      <c r="G126" s="4"/>
      <c r="H126" s="4"/>
      <c r="J126" s="4"/>
    </row>
    <row r="127" spans="5:10" x14ac:dyDescent="0.2">
      <c r="E127" s="4"/>
      <c r="F127" s="4"/>
      <c r="G127" s="4"/>
      <c r="H127" s="4"/>
      <c r="J127" s="4"/>
    </row>
    <row r="128" spans="5:10" x14ac:dyDescent="0.2">
      <c r="E128" s="4"/>
      <c r="F128" s="4"/>
      <c r="G128" s="4"/>
      <c r="H128" s="4"/>
      <c r="J128" s="4"/>
    </row>
    <row r="129" spans="5:10" x14ac:dyDescent="0.2">
      <c r="E129" s="4"/>
      <c r="F129" s="4"/>
      <c r="G129" s="4"/>
      <c r="H129" s="4"/>
      <c r="J129" s="4"/>
    </row>
    <row r="130" spans="5:10" x14ac:dyDescent="0.2">
      <c r="E130" s="4"/>
      <c r="F130" s="4"/>
      <c r="G130" s="4"/>
      <c r="H130" s="4"/>
      <c r="J130" s="4"/>
    </row>
    <row r="131" spans="5:10" x14ac:dyDescent="0.2">
      <c r="E131" s="4"/>
      <c r="F131" s="4"/>
      <c r="G131" s="4"/>
      <c r="H131" s="4"/>
      <c r="J131" s="4"/>
    </row>
    <row r="132" spans="5:10" x14ac:dyDescent="0.2">
      <c r="E132" s="4"/>
      <c r="F132" s="4"/>
      <c r="G132" s="4"/>
      <c r="H132" s="4"/>
      <c r="J132" s="4"/>
    </row>
    <row r="133" spans="5:10" x14ac:dyDescent="0.2">
      <c r="E133" s="4"/>
      <c r="F133" s="4"/>
      <c r="G133" s="4"/>
      <c r="H133" s="4"/>
      <c r="J133" s="4"/>
    </row>
    <row r="134" spans="5:10" x14ac:dyDescent="0.2">
      <c r="E134" s="4"/>
      <c r="F134" s="4"/>
      <c r="G134" s="4"/>
      <c r="H134" s="4"/>
      <c r="J134" s="4"/>
    </row>
    <row r="135" spans="5:10" x14ac:dyDescent="0.2">
      <c r="E135" s="4"/>
      <c r="F135" s="4"/>
      <c r="G135" s="4"/>
      <c r="H135" s="4"/>
      <c r="J135" s="4"/>
    </row>
    <row r="136" spans="5:10" x14ac:dyDescent="0.2">
      <c r="E136" s="4"/>
      <c r="F136" s="4"/>
      <c r="G136" s="4"/>
      <c r="H136" s="4"/>
      <c r="J136" s="4"/>
    </row>
    <row r="137" spans="5:10" x14ac:dyDescent="0.2">
      <c r="E137" s="4"/>
      <c r="F137" s="4"/>
      <c r="G137" s="4"/>
      <c r="H137" s="4"/>
      <c r="J137" s="4"/>
    </row>
    <row r="138" spans="5:10" x14ac:dyDescent="0.2">
      <c r="E138" s="4"/>
      <c r="F138" s="4"/>
      <c r="G138" s="4"/>
      <c r="H138" s="4"/>
      <c r="J138" s="4"/>
    </row>
    <row r="139" spans="5:10" x14ac:dyDescent="0.2">
      <c r="E139" s="4"/>
      <c r="F139" s="4"/>
      <c r="G139" s="4"/>
      <c r="H139" s="4"/>
      <c r="J139" s="4"/>
    </row>
    <row r="140" spans="5:10" x14ac:dyDescent="0.2">
      <c r="E140" s="4"/>
      <c r="F140" s="4"/>
      <c r="G140" s="4"/>
      <c r="H140" s="4"/>
      <c r="J140" s="4"/>
    </row>
    <row r="141" spans="5:10" x14ac:dyDescent="0.2">
      <c r="E141" s="4"/>
      <c r="F141" s="4"/>
      <c r="G141" s="4"/>
      <c r="H141" s="4"/>
      <c r="J141" s="4"/>
    </row>
    <row r="142" spans="5:10" x14ac:dyDescent="0.2">
      <c r="E142" s="4"/>
      <c r="F142" s="4"/>
      <c r="G142" s="4"/>
      <c r="H142" s="4"/>
      <c r="J142" s="4"/>
    </row>
    <row r="143" spans="5:10" x14ac:dyDescent="0.2">
      <c r="E143" s="4"/>
      <c r="F143" s="4"/>
      <c r="G143" s="4"/>
      <c r="H143" s="4"/>
      <c r="J143" s="4"/>
    </row>
    <row r="144" spans="5:10" x14ac:dyDescent="0.2">
      <c r="E144" s="4"/>
      <c r="F144" s="4"/>
      <c r="G144" s="4"/>
      <c r="H144" s="4"/>
      <c r="J144" s="4"/>
    </row>
    <row r="145" spans="5:10" x14ac:dyDescent="0.2">
      <c r="E145" s="4"/>
      <c r="F145" s="4"/>
      <c r="G145" s="4"/>
      <c r="H145" s="4"/>
      <c r="J145" s="4"/>
    </row>
    <row r="146" spans="5:10" x14ac:dyDescent="0.2">
      <c r="E146" s="4"/>
      <c r="F146" s="4"/>
      <c r="G146" s="4"/>
      <c r="H146" s="4"/>
      <c r="J146" s="4"/>
    </row>
    <row r="147" spans="5:10" x14ac:dyDescent="0.2">
      <c r="E147" s="4"/>
      <c r="F147" s="4"/>
      <c r="G147" s="4"/>
      <c r="H147" s="4"/>
      <c r="J147" s="4"/>
    </row>
    <row r="148" spans="5:10" x14ac:dyDescent="0.2">
      <c r="E148" s="4"/>
      <c r="F148" s="4"/>
      <c r="G148" s="4"/>
      <c r="H148" s="4"/>
      <c r="J148" s="4"/>
    </row>
    <row r="149" spans="5:10" x14ac:dyDescent="0.2">
      <c r="E149" s="4"/>
      <c r="F149" s="4"/>
      <c r="G149" s="4"/>
      <c r="H149" s="4"/>
      <c r="J149" s="4"/>
    </row>
    <row r="150" spans="5:10" x14ac:dyDescent="0.2">
      <c r="E150" s="4"/>
      <c r="F150" s="4"/>
      <c r="G150" s="4"/>
      <c r="H150" s="4"/>
      <c r="J150" s="4"/>
    </row>
    <row r="151" spans="5:10" x14ac:dyDescent="0.2">
      <c r="E151" s="4"/>
      <c r="F151" s="4"/>
      <c r="G151" s="4"/>
      <c r="H151" s="4"/>
      <c r="J151" s="4"/>
    </row>
    <row r="152" spans="5:10" x14ac:dyDescent="0.2">
      <c r="E152" s="4"/>
      <c r="F152" s="4"/>
      <c r="G152" s="4"/>
      <c r="H152" s="4"/>
      <c r="J152" s="4"/>
    </row>
    <row r="153" spans="5:10" x14ac:dyDescent="0.2">
      <c r="E153" s="4"/>
      <c r="F153" s="4"/>
      <c r="G153" s="4"/>
      <c r="H153" s="4"/>
      <c r="J153" s="4"/>
    </row>
    <row r="154" spans="5:10" x14ac:dyDescent="0.2">
      <c r="E154" s="4"/>
      <c r="F154" s="4"/>
      <c r="G154" s="4"/>
      <c r="H154" s="4"/>
      <c r="J154" s="4"/>
    </row>
    <row r="155" spans="5:10" x14ac:dyDescent="0.2">
      <c r="E155" s="4"/>
      <c r="F155" s="4"/>
      <c r="G155" s="4"/>
      <c r="H155" s="4"/>
      <c r="J155" s="4"/>
    </row>
    <row r="156" spans="5:10" x14ac:dyDescent="0.2">
      <c r="E156" s="4"/>
      <c r="F156" s="4"/>
      <c r="G156" s="4"/>
      <c r="H156" s="4"/>
      <c r="J156" s="4"/>
    </row>
    <row r="157" spans="5:10" x14ac:dyDescent="0.2">
      <c r="E157" s="4"/>
      <c r="F157" s="4"/>
      <c r="G157" s="4"/>
      <c r="H157" s="4"/>
      <c r="J157" s="4"/>
    </row>
    <row r="158" spans="5:10" x14ac:dyDescent="0.2">
      <c r="E158" s="4"/>
      <c r="F158" s="4"/>
      <c r="G158" s="4"/>
      <c r="H158" s="4"/>
      <c r="J158" s="4"/>
    </row>
    <row r="159" spans="5:10" x14ac:dyDescent="0.2">
      <c r="E159" s="4"/>
      <c r="F159" s="4"/>
      <c r="G159" s="4"/>
      <c r="H159" s="4"/>
      <c r="J159" s="4"/>
    </row>
    <row r="160" spans="5:10" x14ac:dyDescent="0.2">
      <c r="E160" s="4"/>
      <c r="F160" s="4"/>
      <c r="G160" s="4"/>
      <c r="H160" s="4"/>
      <c r="J160" s="4"/>
    </row>
    <row r="161" spans="5:10" x14ac:dyDescent="0.2">
      <c r="E161" s="4"/>
      <c r="F161" s="4"/>
      <c r="G161" s="4"/>
      <c r="H161" s="4"/>
      <c r="J161" s="4"/>
    </row>
    <row r="162" spans="5:10" x14ac:dyDescent="0.2">
      <c r="E162" s="4"/>
      <c r="F162" s="4"/>
      <c r="G162" s="4"/>
      <c r="H162" s="4"/>
      <c r="J162" s="4"/>
    </row>
    <row r="163" spans="5:10" x14ac:dyDescent="0.2">
      <c r="E163" s="4"/>
      <c r="F163" s="4"/>
      <c r="G163" s="4"/>
      <c r="H163" s="4"/>
      <c r="J163" s="4"/>
    </row>
    <row r="164" spans="5:10" x14ac:dyDescent="0.2">
      <c r="E164" s="4"/>
      <c r="F164" s="4"/>
      <c r="G164" s="4"/>
      <c r="H164" s="4"/>
      <c r="J164" s="4"/>
    </row>
    <row r="165" spans="5:10" x14ac:dyDescent="0.2">
      <c r="E165" s="4"/>
      <c r="F165" s="4"/>
      <c r="G165" s="4"/>
      <c r="H165" s="4"/>
      <c r="J165" s="4"/>
    </row>
    <row r="166" spans="5:10" x14ac:dyDescent="0.2">
      <c r="E166" s="4"/>
      <c r="F166" s="4"/>
      <c r="G166" s="4"/>
      <c r="H166" s="4"/>
      <c r="J166" s="4"/>
    </row>
    <row r="167" spans="5:10" x14ac:dyDescent="0.2">
      <c r="E167" s="4"/>
      <c r="F167" s="4"/>
      <c r="G167" s="4"/>
      <c r="H167" s="4"/>
      <c r="J167" s="4"/>
    </row>
    <row r="168" spans="5:10" x14ac:dyDescent="0.2">
      <c r="E168" s="4"/>
      <c r="F168" s="4"/>
      <c r="G168" s="4"/>
      <c r="H168" s="4"/>
      <c r="J168" s="4"/>
    </row>
    <row r="169" spans="5:10" x14ac:dyDescent="0.2">
      <c r="E169" s="4"/>
      <c r="F169" s="4"/>
      <c r="G169" s="4"/>
      <c r="H169" s="4"/>
      <c r="J169" s="4"/>
    </row>
    <row r="170" spans="5:10" x14ac:dyDescent="0.2">
      <c r="E170" s="4"/>
      <c r="F170" s="4"/>
      <c r="G170" s="4"/>
      <c r="H170" s="4"/>
      <c r="J170" s="4"/>
    </row>
    <row r="171" spans="5:10" x14ac:dyDescent="0.2">
      <c r="E171" s="4"/>
      <c r="F171" s="4"/>
      <c r="G171" s="4"/>
      <c r="H171" s="4"/>
      <c r="J171" s="4"/>
    </row>
    <row r="172" spans="5:10" x14ac:dyDescent="0.2">
      <c r="E172" s="4"/>
      <c r="F172" s="4"/>
      <c r="G172" s="4"/>
      <c r="H172" s="4"/>
      <c r="J172" s="4"/>
    </row>
    <row r="173" spans="5:10" x14ac:dyDescent="0.2">
      <c r="E173" s="4"/>
      <c r="F173" s="4"/>
      <c r="G173" s="4"/>
      <c r="H173" s="4"/>
      <c r="J173" s="4"/>
    </row>
    <row r="174" spans="5:10" x14ac:dyDescent="0.2">
      <c r="E174" s="4"/>
      <c r="F174" s="4"/>
      <c r="G174" s="4"/>
      <c r="H174" s="4"/>
      <c r="J174" s="4"/>
    </row>
    <row r="175" spans="5:10" x14ac:dyDescent="0.2">
      <c r="E175" s="4"/>
      <c r="F175" s="4"/>
      <c r="G175" s="4"/>
      <c r="H175" s="4"/>
      <c r="J175" s="4"/>
    </row>
    <row r="176" spans="5:10" x14ac:dyDescent="0.2">
      <c r="E176" s="4"/>
      <c r="F176" s="4"/>
      <c r="G176" s="4"/>
      <c r="H176" s="4"/>
      <c r="J176" s="4"/>
    </row>
    <row r="177" spans="5:10" x14ac:dyDescent="0.2">
      <c r="E177" s="4"/>
      <c r="F177" s="4"/>
      <c r="G177" s="4"/>
      <c r="H177" s="4"/>
      <c r="J177" s="4"/>
    </row>
    <row r="178" spans="5:10" x14ac:dyDescent="0.2">
      <c r="E178" s="4"/>
      <c r="F178" s="4"/>
      <c r="G178" s="4"/>
      <c r="H178" s="4"/>
      <c r="J178" s="4"/>
    </row>
    <row r="179" spans="5:10" x14ac:dyDescent="0.2">
      <c r="E179" s="4"/>
      <c r="F179" s="4"/>
      <c r="G179" s="4"/>
      <c r="H179" s="4"/>
      <c r="J179" s="4"/>
    </row>
    <row r="180" spans="5:10" x14ac:dyDescent="0.2">
      <c r="E180" s="4"/>
      <c r="F180" s="4"/>
      <c r="G180" s="4"/>
      <c r="H180" s="4"/>
      <c r="J180" s="4"/>
    </row>
    <row r="181" spans="5:10" x14ac:dyDescent="0.2">
      <c r="E181" s="4"/>
      <c r="F181" s="4"/>
      <c r="G181" s="4"/>
      <c r="H181" s="4"/>
      <c r="J181" s="4"/>
    </row>
    <row r="182" spans="5:10" x14ac:dyDescent="0.2">
      <c r="E182" s="4"/>
      <c r="F182" s="4"/>
      <c r="G182" s="4"/>
      <c r="H182" s="4"/>
      <c r="J182" s="4"/>
    </row>
    <row r="183" spans="5:10" x14ac:dyDescent="0.2">
      <c r="E183" s="4"/>
      <c r="F183" s="4"/>
      <c r="G183" s="4"/>
      <c r="H183" s="4"/>
      <c r="J183" s="4"/>
    </row>
    <row r="184" spans="5:10" x14ac:dyDescent="0.2">
      <c r="E184" s="4"/>
      <c r="F184" s="4"/>
      <c r="G184" s="4"/>
      <c r="H184" s="4"/>
      <c r="J184" s="4"/>
    </row>
    <row r="185" spans="5:10" x14ac:dyDescent="0.2">
      <c r="E185" s="4"/>
      <c r="F185" s="4"/>
      <c r="G185" s="4"/>
      <c r="H185" s="4"/>
      <c r="J185" s="4"/>
    </row>
    <row r="186" spans="5:10" x14ac:dyDescent="0.2">
      <c r="E186" s="4"/>
      <c r="F186" s="4"/>
      <c r="G186" s="4"/>
      <c r="H186" s="4"/>
      <c r="J186" s="4"/>
    </row>
    <row r="187" spans="5:10" x14ac:dyDescent="0.2">
      <c r="E187" s="4"/>
      <c r="F187" s="4"/>
      <c r="G187" s="4"/>
      <c r="H187" s="4"/>
      <c r="J187" s="4"/>
    </row>
    <row r="188" spans="5:10" x14ac:dyDescent="0.2">
      <c r="E188" s="4"/>
      <c r="F188" s="4"/>
      <c r="G188" s="4"/>
      <c r="H188" s="4"/>
      <c r="J188" s="4"/>
    </row>
    <row r="189" spans="5:10" x14ac:dyDescent="0.2">
      <c r="E189" s="4"/>
      <c r="F189" s="4"/>
      <c r="G189" s="4"/>
      <c r="H189" s="4"/>
      <c r="J189" s="4"/>
    </row>
    <row r="190" spans="5:10" x14ac:dyDescent="0.2">
      <c r="E190" s="4"/>
      <c r="F190" s="4"/>
      <c r="G190" s="4"/>
      <c r="H190" s="4"/>
      <c r="J190" s="4"/>
    </row>
    <row r="191" spans="5:10" x14ac:dyDescent="0.2">
      <c r="E191" s="4"/>
      <c r="F191" s="4"/>
      <c r="G191" s="4"/>
      <c r="H191" s="4"/>
      <c r="J191" s="4"/>
    </row>
    <row r="192" spans="5:10" x14ac:dyDescent="0.2">
      <c r="E192" s="4"/>
      <c r="F192" s="4"/>
      <c r="G192" s="4"/>
      <c r="H192" s="4"/>
      <c r="J192" s="4"/>
    </row>
    <row r="193" spans="5:10" x14ac:dyDescent="0.2">
      <c r="E193" s="4"/>
      <c r="F193" s="4"/>
      <c r="G193" s="4"/>
      <c r="H193" s="4"/>
      <c r="J193" s="4"/>
    </row>
    <row r="194" spans="5:10" x14ac:dyDescent="0.2">
      <c r="E194" s="4"/>
      <c r="F194" s="4"/>
      <c r="G194" s="4"/>
      <c r="H194" s="4"/>
      <c r="J194" s="4"/>
    </row>
    <row r="195" spans="5:10" x14ac:dyDescent="0.2">
      <c r="E195" s="4"/>
      <c r="F195" s="4"/>
      <c r="G195" s="4"/>
      <c r="H195" s="4"/>
      <c r="J195" s="4"/>
    </row>
    <row r="196" spans="5:10" x14ac:dyDescent="0.2">
      <c r="E196" s="4"/>
      <c r="F196" s="4"/>
      <c r="G196" s="4"/>
      <c r="H196" s="4"/>
      <c r="J196" s="4"/>
    </row>
    <row r="197" spans="5:10" x14ac:dyDescent="0.2">
      <c r="E197" s="4"/>
      <c r="F197" s="4"/>
      <c r="G197" s="4"/>
      <c r="H197" s="4"/>
      <c r="J197" s="4"/>
    </row>
    <row r="198" spans="5:10" x14ac:dyDescent="0.2">
      <c r="E198" s="4"/>
      <c r="F198" s="4"/>
      <c r="G198" s="4"/>
      <c r="H198" s="4"/>
      <c r="J198" s="4"/>
    </row>
    <row r="199" spans="5:10" x14ac:dyDescent="0.2">
      <c r="E199" s="4"/>
      <c r="F199" s="4"/>
      <c r="G199" s="4"/>
      <c r="H199" s="4"/>
      <c r="J199" s="4"/>
    </row>
    <row r="200" spans="5:10" x14ac:dyDescent="0.2">
      <c r="E200" s="4"/>
      <c r="F200" s="4"/>
      <c r="G200" s="4"/>
      <c r="H200" s="4"/>
      <c r="J200" s="4"/>
    </row>
    <row r="201" spans="5:10" x14ac:dyDescent="0.2">
      <c r="E201" s="4"/>
      <c r="F201" s="4"/>
      <c r="G201" s="4"/>
      <c r="H201" s="4"/>
      <c r="J201" s="4"/>
    </row>
    <row r="202" spans="5:10" x14ac:dyDescent="0.2">
      <c r="E202" s="4"/>
      <c r="F202" s="4"/>
      <c r="G202" s="4"/>
      <c r="H202" s="4"/>
      <c r="J202" s="4"/>
    </row>
    <row r="203" spans="5:10" x14ac:dyDescent="0.2">
      <c r="E203" s="4"/>
      <c r="F203" s="4"/>
      <c r="G203" s="4"/>
      <c r="H203" s="4"/>
      <c r="J203" s="4"/>
    </row>
    <row r="204" spans="5:10" x14ac:dyDescent="0.2">
      <c r="E204" s="4"/>
      <c r="F204" s="4"/>
      <c r="G204" s="4"/>
      <c r="H204" s="4"/>
      <c r="J204" s="4"/>
    </row>
    <row r="205" spans="5:10" x14ac:dyDescent="0.2">
      <c r="E205" s="4"/>
      <c r="F205" s="4"/>
      <c r="G205" s="4"/>
      <c r="H205" s="4"/>
      <c r="J205" s="4"/>
    </row>
    <row r="206" spans="5:10" x14ac:dyDescent="0.2">
      <c r="E206" s="4"/>
      <c r="F206" s="4"/>
      <c r="G206" s="4"/>
      <c r="H206" s="4"/>
      <c r="J206" s="4"/>
    </row>
    <row r="207" spans="5:10" x14ac:dyDescent="0.2">
      <c r="E207" s="4"/>
      <c r="F207" s="4"/>
      <c r="G207" s="4"/>
      <c r="H207" s="4"/>
      <c r="J207" s="4"/>
    </row>
    <row r="208" spans="5:10" x14ac:dyDescent="0.2">
      <c r="E208" s="4"/>
      <c r="F208" s="4"/>
      <c r="G208" s="4"/>
      <c r="H208" s="4"/>
      <c r="J208" s="4"/>
    </row>
    <row r="209" spans="5:10" x14ac:dyDescent="0.2">
      <c r="E209" s="4"/>
      <c r="F209" s="4"/>
      <c r="G209" s="4"/>
      <c r="H209" s="4"/>
      <c r="J209" s="4"/>
    </row>
    <row r="210" spans="5:10" x14ac:dyDescent="0.2">
      <c r="E210" s="4"/>
      <c r="F210" s="4"/>
      <c r="G210" s="4"/>
      <c r="H210" s="4"/>
      <c r="J210" s="4"/>
    </row>
    <row r="211" spans="5:10" x14ac:dyDescent="0.2">
      <c r="E211" s="4"/>
      <c r="F211" s="4"/>
      <c r="G211" s="4"/>
      <c r="H211" s="4"/>
      <c r="J211" s="4"/>
    </row>
    <row r="212" spans="5:10" x14ac:dyDescent="0.2">
      <c r="E212" s="4"/>
      <c r="F212" s="4"/>
      <c r="G212" s="4"/>
      <c r="H212" s="4"/>
      <c r="J212" s="4"/>
    </row>
    <row r="213" spans="5:10" x14ac:dyDescent="0.2">
      <c r="E213" s="4"/>
      <c r="F213" s="4"/>
      <c r="G213" s="4"/>
      <c r="H213" s="4"/>
      <c r="J213" s="4"/>
    </row>
    <row r="214" spans="5:10" x14ac:dyDescent="0.2">
      <c r="E214" s="4"/>
      <c r="F214" s="4"/>
      <c r="G214" s="4"/>
      <c r="H214" s="4"/>
      <c r="J214" s="4"/>
    </row>
    <row r="215" spans="5:10" x14ac:dyDescent="0.2">
      <c r="E215" s="4"/>
      <c r="F215" s="4"/>
      <c r="G215" s="4"/>
      <c r="H215" s="4"/>
      <c r="J215" s="4"/>
    </row>
    <row r="216" spans="5:10" x14ac:dyDescent="0.2">
      <c r="E216" s="4"/>
      <c r="F216" s="4"/>
      <c r="G216" s="4"/>
      <c r="H216" s="4"/>
      <c r="J216" s="4"/>
    </row>
    <row r="217" spans="5:10" x14ac:dyDescent="0.2">
      <c r="E217" s="4"/>
      <c r="F217" s="4"/>
      <c r="G217" s="4"/>
      <c r="H217" s="4"/>
      <c r="J217" s="4"/>
    </row>
    <row r="218" spans="5:10" x14ac:dyDescent="0.2">
      <c r="E218" s="4"/>
      <c r="F218" s="4"/>
      <c r="G218" s="4"/>
      <c r="H218" s="4"/>
      <c r="J218" s="4"/>
    </row>
    <row r="219" spans="5:10" x14ac:dyDescent="0.2">
      <c r="E219" s="4"/>
      <c r="F219" s="4"/>
      <c r="G219" s="4"/>
      <c r="H219" s="4"/>
      <c r="J219" s="4"/>
    </row>
    <row r="220" spans="5:10" x14ac:dyDescent="0.2">
      <c r="E220" s="4"/>
      <c r="F220" s="4"/>
      <c r="G220" s="4"/>
      <c r="H220" s="4"/>
      <c r="J220" s="4"/>
    </row>
    <row r="221" spans="5:10" x14ac:dyDescent="0.2">
      <c r="E221" s="4"/>
      <c r="F221" s="4"/>
      <c r="G221" s="4"/>
      <c r="H221" s="4"/>
      <c r="J221" s="4"/>
    </row>
    <row r="222" spans="5:10" x14ac:dyDescent="0.2">
      <c r="E222" s="4"/>
      <c r="F222" s="4"/>
      <c r="G222" s="4"/>
      <c r="H222" s="4"/>
      <c r="J222" s="4"/>
    </row>
    <row r="223" spans="5:10" x14ac:dyDescent="0.2">
      <c r="E223" s="4"/>
      <c r="F223" s="4"/>
      <c r="G223" s="4"/>
      <c r="H223" s="4"/>
      <c r="J223" s="4"/>
    </row>
    <row r="224" spans="5:10" x14ac:dyDescent="0.2">
      <c r="E224" s="4"/>
      <c r="F224" s="4"/>
      <c r="G224" s="4"/>
      <c r="H224" s="4"/>
      <c r="J224" s="4"/>
    </row>
    <row r="225" spans="5:10" x14ac:dyDescent="0.2">
      <c r="E225" s="4"/>
      <c r="F225" s="4"/>
      <c r="G225" s="4"/>
      <c r="H225" s="4"/>
      <c r="J225" s="4"/>
    </row>
    <row r="226" spans="5:10" x14ac:dyDescent="0.2">
      <c r="E226" s="4"/>
      <c r="F226" s="4"/>
      <c r="G226" s="4"/>
      <c r="H226" s="4"/>
      <c r="J226" s="4"/>
    </row>
    <row r="227" spans="5:10" x14ac:dyDescent="0.2">
      <c r="E227" s="4"/>
      <c r="F227" s="4"/>
      <c r="G227" s="4"/>
      <c r="H227" s="4"/>
      <c r="J227" s="4"/>
    </row>
    <row r="228" spans="5:10" x14ac:dyDescent="0.2">
      <c r="E228" s="4"/>
      <c r="F228" s="4"/>
      <c r="G228" s="4"/>
      <c r="H228" s="4"/>
      <c r="J228" s="4"/>
    </row>
    <row r="229" spans="5:10" x14ac:dyDescent="0.2">
      <c r="E229" s="4"/>
      <c r="F229" s="4"/>
      <c r="G229" s="4"/>
      <c r="H229" s="4"/>
      <c r="J229" s="4"/>
    </row>
    <row r="230" spans="5:10" x14ac:dyDescent="0.2">
      <c r="E230" s="4"/>
      <c r="F230" s="4"/>
      <c r="G230" s="4"/>
      <c r="H230" s="4"/>
      <c r="J230" s="4"/>
    </row>
    <row r="231" spans="5:10" x14ac:dyDescent="0.2">
      <c r="E231" s="4"/>
      <c r="F231" s="4"/>
      <c r="G231" s="4"/>
      <c r="H231" s="4"/>
      <c r="J231" s="4"/>
    </row>
    <row r="232" spans="5:10" x14ac:dyDescent="0.2">
      <c r="E232" s="4"/>
      <c r="F232" s="4"/>
      <c r="G232" s="4"/>
      <c r="H232" s="4"/>
      <c r="J232" s="4"/>
    </row>
    <row r="233" spans="5:10" x14ac:dyDescent="0.2">
      <c r="E233" s="4"/>
      <c r="F233" s="4"/>
      <c r="G233" s="4"/>
      <c r="H233" s="4"/>
      <c r="J233" s="4"/>
    </row>
    <row r="234" spans="5:10" x14ac:dyDescent="0.2">
      <c r="E234" s="4"/>
      <c r="F234" s="4"/>
      <c r="G234" s="4"/>
      <c r="H234" s="4"/>
      <c r="J234" s="4"/>
    </row>
    <row r="235" spans="5:10" x14ac:dyDescent="0.2">
      <c r="E235" s="4"/>
      <c r="F235" s="4"/>
      <c r="G235" s="4"/>
      <c r="H235" s="4"/>
      <c r="J235" s="4"/>
    </row>
    <row r="236" spans="5:10" x14ac:dyDescent="0.2">
      <c r="E236" s="4"/>
      <c r="F236" s="4"/>
      <c r="G236" s="4"/>
      <c r="H236" s="4"/>
      <c r="J236" s="4"/>
    </row>
    <row r="237" spans="5:10" x14ac:dyDescent="0.2">
      <c r="E237" s="4"/>
      <c r="F237" s="4"/>
      <c r="G237" s="4"/>
      <c r="H237" s="4"/>
      <c r="J237" s="4"/>
    </row>
    <row r="238" spans="5:10" x14ac:dyDescent="0.2">
      <c r="E238" s="4"/>
      <c r="F238" s="4"/>
      <c r="G238" s="4"/>
      <c r="H238" s="4"/>
      <c r="J238" s="4"/>
    </row>
    <row r="239" spans="5:10" x14ac:dyDescent="0.2">
      <c r="E239" s="4"/>
      <c r="F239" s="4"/>
      <c r="G239" s="4"/>
      <c r="H239" s="4"/>
      <c r="J239" s="4"/>
    </row>
    <row r="240" spans="5:10" x14ac:dyDescent="0.2">
      <c r="E240" s="4"/>
      <c r="F240" s="4"/>
      <c r="G240" s="4"/>
      <c r="H240" s="4"/>
      <c r="J240" s="4"/>
    </row>
    <row r="241" spans="5:10" x14ac:dyDescent="0.2">
      <c r="E241" s="4"/>
      <c r="F241" s="4"/>
      <c r="G241" s="4"/>
      <c r="H241" s="4"/>
      <c r="J241" s="4"/>
    </row>
    <row r="242" spans="5:10" x14ac:dyDescent="0.2">
      <c r="E242" s="4"/>
      <c r="F242" s="4"/>
      <c r="G242" s="4"/>
      <c r="H242" s="4"/>
      <c r="J242" s="4"/>
    </row>
    <row r="243" spans="5:10" x14ac:dyDescent="0.2">
      <c r="E243" s="4"/>
      <c r="F243" s="4"/>
      <c r="G243" s="4"/>
      <c r="H243" s="4"/>
      <c r="J243" s="4"/>
    </row>
    <row r="244" spans="5:10" x14ac:dyDescent="0.2">
      <c r="E244" s="4"/>
      <c r="F244" s="4"/>
      <c r="G244" s="4"/>
      <c r="H244" s="4"/>
      <c r="J244" s="4"/>
    </row>
    <row r="245" spans="5:10" x14ac:dyDescent="0.2">
      <c r="E245" s="4"/>
      <c r="F245" s="4"/>
      <c r="G245" s="4"/>
      <c r="H245" s="4"/>
      <c r="J245" s="4"/>
    </row>
    <row r="246" spans="5:10" x14ac:dyDescent="0.2">
      <c r="E246" s="4"/>
      <c r="F246" s="4"/>
      <c r="G246" s="4"/>
      <c r="H246" s="4"/>
      <c r="J246" s="4"/>
    </row>
    <row r="247" spans="5:10" x14ac:dyDescent="0.2">
      <c r="E247" s="4"/>
      <c r="F247" s="4"/>
      <c r="G247" s="4"/>
      <c r="H247" s="4"/>
      <c r="J247" s="4"/>
    </row>
    <row r="248" spans="5:10" x14ac:dyDescent="0.2">
      <c r="E248" s="4"/>
      <c r="F248" s="4"/>
      <c r="G248" s="4"/>
      <c r="H248" s="4"/>
      <c r="J248" s="4"/>
    </row>
    <row r="249" spans="5:10" x14ac:dyDescent="0.2">
      <c r="E249" s="4"/>
      <c r="F249" s="4"/>
      <c r="G249" s="4"/>
      <c r="H249" s="4"/>
      <c r="J249" s="4"/>
    </row>
    <row r="250" spans="5:10" x14ac:dyDescent="0.2">
      <c r="E250" s="4"/>
      <c r="F250" s="4"/>
      <c r="G250" s="4"/>
      <c r="H250" s="4"/>
      <c r="J250" s="4"/>
    </row>
    <row r="251" spans="5:10" x14ac:dyDescent="0.2">
      <c r="E251" s="4"/>
      <c r="F251" s="4"/>
      <c r="G251" s="4"/>
      <c r="H251" s="4"/>
      <c r="J251" s="4"/>
    </row>
    <row r="252" spans="5:10" x14ac:dyDescent="0.2">
      <c r="E252" s="4"/>
      <c r="F252" s="4"/>
      <c r="G252" s="4"/>
      <c r="H252" s="4"/>
      <c r="J252" s="4"/>
    </row>
    <row r="253" spans="5:10" x14ac:dyDescent="0.2">
      <c r="E253" s="4"/>
      <c r="F253" s="4"/>
      <c r="G253" s="4"/>
      <c r="H253" s="4"/>
      <c r="J253" s="4"/>
    </row>
    <row r="254" spans="5:10" x14ac:dyDescent="0.2">
      <c r="E254" s="4"/>
      <c r="F254" s="4"/>
      <c r="G254" s="4"/>
      <c r="H254" s="4"/>
      <c r="J254" s="4"/>
    </row>
    <row r="255" spans="5:10" x14ac:dyDescent="0.2">
      <c r="E255" s="4"/>
      <c r="F255" s="4"/>
      <c r="G255" s="4"/>
      <c r="H255" s="4"/>
      <c r="J255" s="4"/>
    </row>
    <row r="256" spans="5:10" x14ac:dyDescent="0.2">
      <c r="E256" s="4"/>
      <c r="F256" s="4"/>
      <c r="G256" s="4"/>
      <c r="H256" s="4"/>
      <c r="J256" s="4"/>
    </row>
    <row r="257" spans="5:10" x14ac:dyDescent="0.2">
      <c r="E257" s="4"/>
      <c r="F257" s="4"/>
      <c r="G257" s="4"/>
      <c r="H257" s="4"/>
      <c r="J257" s="4"/>
    </row>
    <row r="258" spans="5:10" x14ac:dyDescent="0.2">
      <c r="E258" s="4"/>
      <c r="F258" s="4"/>
      <c r="G258" s="4"/>
      <c r="H258" s="4"/>
      <c r="J258" s="4"/>
    </row>
    <row r="259" spans="5:10" x14ac:dyDescent="0.2">
      <c r="E259" s="4"/>
      <c r="F259" s="4"/>
      <c r="G259" s="4"/>
      <c r="H259" s="4"/>
      <c r="J259" s="4"/>
    </row>
    <row r="260" spans="5:10" x14ac:dyDescent="0.2">
      <c r="E260" s="4"/>
      <c r="F260" s="4"/>
      <c r="G260" s="4"/>
      <c r="H260" s="4"/>
      <c r="J260" s="4"/>
    </row>
    <row r="261" spans="5:10" x14ac:dyDescent="0.2">
      <c r="E261" s="4"/>
      <c r="F261" s="4"/>
      <c r="G261" s="4"/>
      <c r="H261" s="4"/>
      <c r="J261" s="4"/>
    </row>
    <row r="262" spans="5:10" x14ac:dyDescent="0.2">
      <c r="E262" s="4"/>
      <c r="F262" s="4"/>
      <c r="G262" s="4"/>
      <c r="H262" s="4"/>
      <c r="J262" s="4"/>
    </row>
    <row r="263" spans="5:10" x14ac:dyDescent="0.2">
      <c r="E263" s="4"/>
      <c r="F263" s="4"/>
      <c r="G263" s="4"/>
      <c r="H263" s="4"/>
      <c r="J263" s="4"/>
    </row>
    <row r="264" spans="5:10" x14ac:dyDescent="0.2">
      <c r="E264" s="4"/>
      <c r="F264" s="4"/>
      <c r="G264" s="4"/>
      <c r="H264" s="4"/>
      <c r="J264" s="4"/>
    </row>
    <row r="265" spans="5:10" x14ac:dyDescent="0.2">
      <c r="E265" s="4"/>
      <c r="F265" s="4"/>
      <c r="G265" s="4"/>
      <c r="H265" s="4"/>
      <c r="J265" s="4"/>
    </row>
    <row r="266" spans="5:10" x14ac:dyDescent="0.2">
      <c r="E266" s="4"/>
      <c r="F266" s="4"/>
      <c r="G266" s="4"/>
      <c r="H266" s="4"/>
      <c r="J266" s="4"/>
    </row>
    <row r="267" spans="5:10" x14ac:dyDescent="0.2">
      <c r="E267" s="4"/>
      <c r="F267" s="4"/>
      <c r="G267" s="4"/>
      <c r="H267" s="4"/>
      <c r="J267" s="4"/>
    </row>
    <row r="268" spans="5:10" x14ac:dyDescent="0.2">
      <c r="E268" s="4"/>
      <c r="F268" s="4"/>
      <c r="G268" s="4"/>
      <c r="H268" s="4"/>
      <c r="J268" s="4"/>
    </row>
    <row r="269" spans="5:10" x14ac:dyDescent="0.2">
      <c r="E269" s="4"/>
      <c r="F269" s="4"/>
      <c r="G269" s="4"/>
      <c r="H269" s="4"/>
      <c r="J269" s="4"/>
    </row>
    <row r="270" spans="5:10" x14ac:dyDescent="0.2">
      <c r="E270" s="4"/>
      <c r="F270" s="4"/>
      <c r="G270" s="4"/>
      <c r="H270" s="4"/>
      <c r="J270" s="4"/>
    </row>
    <row r="271" spans="5:10" x14ac:dyDescent="0.2">
      <c r="E271" s="4"/>
      <c r="F271" s="4"/>
      <c r="G271" s="4"/>
      <c r="H271" s="4"/>
      <c r="J271" s="4"/>
    </row>
    <row r="272" spans="5:10" x14ac:dyDescent="0.2">
      <c r="E272" s="4"/>
      <c r="F272" s="4"/>
      <c r="G272" s="4"/>
      <c r="H272" s="4"/>
      <c r="J272" s="4"/>
    </row>
    <row r="273" spans="5:10" x14ac:dyDescent="0.2">
      <c r="E273" s="4"/>
      <c r="F273" s="4"/>
      <c r="G273" s="4"/>
      <c r="H273" s="4"/>
      <c r="J273" s="4"/>
    </row>
    <row r="274" spans="5:10" x14ac:dyDescent="0.2">
      <c r="E274" s="4"/>
      <c r="F274" s="4"/>
      <c r="G274" s="4"/>
      <c r="H274" s="4"/>
      <c r="J274" s="4"/>
    </row>
    <row r="275" spans="5:10" x14ac:dyDescent="0.2">
      <c r="E275" s="4"/>
      <c r="F275" s="4"/>
      <c r="G275" s="4"/>
      <c r="H275" s="4"/>
      <c r="J275" s="4"/>
    </row>
    <row r="276" spans="5:10" x14ac:dyDescent="0.2">
      <c r="E276" s="4"/>
      <c r="F276" s="4"/>
      <c r="G276" s="4"/>
      <c r="H276" s="4"/>
      <c r="J276" s="4"/>
    </row>
    <row r="277" spans="5:10" x14ac:dyDescent="0.2">
      <c r="E277" s="4"/>
      <c r="F277" s="4"/>
      <c r="G277" s="4"/>
      <c r="H277" s="4"/>
      <c r="J277" s="4"/>
    </row>
    <row r="278" spans="5:10" x14ac:dyDescent="0.2">
      <c r="E278" s="4"/>
      <c r="F278" s="4"/>
      <c r="G278" s="4"/>
      <c r="H278" s="4"/>
      <c r="J278" s="4"/>
    </row>
    <row r="279" spans="5:10" x14ac:dyDescent="0.2">
      <c r="E279" s="4"/>
      <c r="F279" s="4"/>
      <c r="G279" s="4"/>
      <c r="H279" s="4"/>
      <c r="J279" s="4"/>
    </row>
    <row r="280" spans="5:10" x14ac:dyDescent="0.2">
      <c r="E280" s="4"/>
      <c r="F280" s="4"/>
      <c r="G280" s="4"/>
      <c r="H280" s="4"/>
      <c r="J280" s="4"/>
    </row>
    <row r="281" spans="5:10" x14ac:dyDescent="0.2">
      <c r="E281" s="4"/>
      <c r="F281" s="4"/>
      <c r="G281" s="4"/>
      <c r="H281" s="4"/>
      <c r="J281" s="4"/>
    </row>
    <row r="282" spans="5:10" x14ac:dyDescent="0.2">
      <c r="E282" s="4"/>
      <c r="F282" s="4"/>
      <c r="G282" s="4"/>
      <c r="H282" s="4"/>
      <c r="J282" s="4"/>
    </row>
    <row r="283" spans="5:10" x14ac:dyDescent="0.2">
      <c r="E283" s="4"/>
      <c r="F283" s="4"/>
      <c r="G283" s="4"/>
      <c r="H283" s="4"/>
      <c r="J283" s="4"/>
    </row>
    <row r="284" spans="5:10" x14ac:dyDescent="0.2">
      <c r="E284" s="4"/>
      <c r="F284" s="4"/>
      <c r="G284" s="4"/>
      <c r="H284" s="4"/>
      <c r="J284" s="4"/>
    </row>
    <row r="285" spans="5:10" x14ac:dyDescent="0.2">
      <c r="E285" s="4"/>
      <c r="F285" s="4"/>
      <c r="G285" s="4"/>
      <c r="H285" s="4"/>
      <c r="J285" s="4"/>
    </row>
    <row r="286" spans="5:10" x14ac:dyDescent="0.2">
      <c r="E286" s="4"/>
      <c r="F286" s="4"/>
      <c r="G286" s="4"/>
      <c r="H286" s="4"/>
      <c r="J286" s="4"/>
    </row>
    <row r="287" spans="5:10" x14ac:dyDescent="0.2">
      <c r="E287" s="4"/>
      <c r="F287" s="4"/>
      <c r="G287" s="4"/>
      <c r="H287" s="4"/>
      <c r="J287" s="4"/>
    </row>
    <row r="288" spans="5:10" x14ac:dyDescent="0.2">
      <c r="E288" s="4"/>
      <c r="F288" s="4"/>
      <c r="G288" s="4"/>
      <c r="H288" s="4"/>
      <c r="J288" s="4"/>
    </row>
    <row r="289" spans="5:10" x14ac:dyDescent="0.2">
      <c r="E289" s="4"/>
      <c r="F289" s="4"/>
      <c r="G289" s="4"/>
      <c r="H289" s="4"/>
      <c r="J289" s="4"/>
    </row>
    <row r="290" spans="5:10" x14ac:dyDescent="0.2">
      <c r="E290" s="4"/>
      <c r="F290" s="4"/>
      <c r="G290" s="4"/>
      <c r="H290" s="4"/>
      <c r="J290" s="4"/>
    </row>
    <row r="291" spans="5:10" x14ac:dyDescent="0.2">
      <c r="E291" s="4"/>
      <c r="F291" s="4"/>
      <c r="G291" s="4"/>
      <c r="H291" s="4"/>
      <c r="J291" s="4"/>
    </row>
    <row r="292" spans="5:10" x14ac:dyDescent="0.2">
      <c r="E292" s="4"/>
      <c r="F292" s="4"/>
      <c r="G292" s="4"/>
      <c r="H292" s="4"/>
      <c r="J292" s="4"/>
    </row>
    <row r="293" spans="5:10" x14ac:dyDescent="0.2">
      <c r="E293" s="4"/>
      <c r="F293" s="4"/>
      <c r="G293" s="4"/>
      <c r="H293" s="4"/>
      <c r="J293" s="4"/>
    </row>
    <row r="294" spans="5:10" x14ac:dyDescent="0.2">
      <c r="E294" s="4"/>
      <c r="F294" s="4"/>
      <c r="G294" s="4"/>
      <c r="H294" s="4"/>
      <c r="J294" s="4"/>
    </row>
    <row r="295" spans="5:10" x14ac:dyDescent="0.2">
      <c r="E295" s="4"/>
      <c r="F295" s="4"/>
      <c r="G295" s="4"/>
      <c r="H295" s="4"/>
      <c r="J295" s="4"/>
    </row>
    <row r="296" spans="5:10" x14ac:dyDescent="0.2">
      <c r="E296" s="4"/>
      <c r="F296" s="4"/>
      <c r="G296" s="4"/>
      <c r="H296" s="4"/>
      <c r="J296" s="4"/>
    </row>
    <row r="297" spans="5:10" x14ac:dyDescent="0.2">
      <c r="E297" s="4"/>
      <c r="F297" s="4"/>
      <c r="G297" s="4"/>
      <c r="H297" s="4"/>
      <c r="J297" s="4"/>
    </row>
    <row r="298" spans="5:10" x14ac:dyDescent="0.2">
      <c r="E298" s="4"/>
      <c r="F298" s="4"/>
      <c r="G298" s="4"/>
      <c r="H298" s="4"/>
      <c r="J298" s="4"/>
    </row>
    <row r="299" spans="5:10" x14ac:dyDescent="0.2">
      <c r="E299" s="4"/>
      <c r="F299" s="4"/>
      <c r="G299" s="4"/>
      <c r="H299" s="4"/>
      <c r="J299" s="4"/>
    </row>
    <row r="300" spans="5:10" x14ac:dyDescent="0.2">
      <c r="E300" s="4"/>
      <c r="F300" s="4"/>
      <c r="G300" s="4"/>
      <c r="H300" s="4"/>
      <c r="J300" s="4"/>
    </row>
    <row r="301" spans="5:10" x14ac:dyDescent="0.2">
      <c r="E301" s="4"/>
      <c r="F301" s="4"/>
      <c r="G301" s="4"/>
      <c r="H301" s="4"/>
      <c r="J301" s="4"/>
    </row>
    <row r="302" spans="5:10" x14ac:dyDescent="0.2">
      <c r="E302" s="4"/>
      <c r="F302" s="4"/>
      <c r="G302" s="4"/>
      <c r="H302" s="4"/>
      <c r="J302" s="4"/>
    </row>
    <row r="303" spans="5:10" x14ac:dyDescent="0.2">
      <c r="E303" s="4"/>
      <c r="F303" s="4"/>
      <c r="G303" s="4"/>
      <c r="H303" s="4"/>
      <c r="J303" s="4"/>
    </row>
    <row r="304" spans="5:10" x14ac:dyDescent="0.2">
      <c r="E304" s="4"/>
      <c r="F304" s="4"/>
      <c r="G304" s="4"/>
      <c r="H304" s="4"/>
      <c r="J304" s="4"/>
    </row>
    <row r="305" spans="5:10" x14ac:dyDescent="0.2">
      <c r="E305" s="4"/>
      <c r="F305" s="4"/>
      <c r="G305" s="4"/>
      <c r="H305" s="4"/>
      <c r="J305" s="4"/>
    </row>
    <row r="306" spans="5:10" x14ac:dyDescent="0.2">
      <c r="E306" s="4"/>
      <c r="F306" s="4"/>
      <c r="G306" s="4"/>
      <c r="H306" s="4"/>
      <c r="J306" s="4"/>
    </row>
    <row r="307" spans="5:10" x14ac:dyDescent="0.2">
      <c r="E307" s="4"/>
      <c r="F307" s="4"/>
      <c r="G307" s="4"/>
      <c r="H307" s="4"/>
      <c r="J307" s="4"/>
    </row>
    <row r="308" spans="5:10" x14ac:dyDescent="0.2">
      <c r="E308" s="4"/>
      <c r="F308" s="4"/>
      <c r="G308" s="4"/>
      <c r="H308" s="4"/>
      <c r="J308" s="4"/>
    </row>
    <row r="309" spans="5:10" x14ac:dyDescent="0.2">
      <c r="E309" s="4"/>
      <c r="F309" s="4"/>
      <c r="G309" s="4"/>
      <c r="H309" s="4"/>
      <c r="J309" s="4"/>
    </row>
    <row r="310" spans="5:10" x14ac:dyDescent="0.2">
      <c r="E310" s="4"/>
      <c r="F310" s="4"/>
      <c r="G310" s="4"/>
      <c r="H310" s="4"/>
      <c r="J310" s="4"/>
    </row>
    <row r="311" spans="5:10" x14ac:dyDescent="0.2">
      <c r="E311" s="4"/>
      <c r="F311" s="4"/>
      <c r="G311" s="4"/>
      <c r="H311" s="4"/>
      <c r="J311" s="4"/>
    </row>
    <row r="312" spans="5:10" x14ac:dyDescent="0.2">
      <c r="E312" s="4"/>
      <c r="F312" s="4"/>
      <c r="G312" s="4"/>
      <c r="H312" s="4"/>
      <c r="J312" s="4"/>
    </row>
    <row r="313" spans="5:10" x14ac:dyDescent="0.2">
      <c r="E313" s="4"/>
      <c r="F313" s="4"/>
      <c r="G313" s="4"/>
      <c r="H313" s="4"/>
      <c r="J313" s="4"/>
    </row>
    <row r="314" spans="5:10" x14ac:dyDescent="0.2">
      <c r="E314" s="4"/>
      <c r="F314" s="4"/>
      <c r="G314" s="4"/>
      <c r="H314" s="4"/>
      <c r="J314" s="4"/>
    </row>
    <row r="315" spans="5:10" x14ac:dyDescent="0.2">
      <c r="E315" s="4"/>
      <c r="F315" s="4"/>
      <c r="G315" s="4"/>
      <c r="H315" s="4"/>
      <c r="J315" s="4"/>
    </row>
    <row r="316" spans="5:10" x14ac:dyDescent="0.2">
      <c r="E316" s="4"/>
      <c r="F316" s="4"/>
      <c r="G316" s="4"/>
      <c r="H316" s="4"/>
      <c r="J316" s="4"/>
    </row>
    <row r="317" spans="5:10" x14ac:dyDescent="0.2">
      <c r="E317" s="4"/>
      <c r="F317" s="4"/>
      <c r="G317" s="4"/>
      <c r="H317" s="4"/>
      <c r="J317" s="4"/>
    </row>
    <row r="318" spans="5:10" x14ac:dyDescent="0.2">
      <c r="E318" s="4"/>
      <c r="F318" s="4"/>
      <c r="G318" s="4"/>
      <c r="H318" s="4"/>
      <c r="J318" s="4"/>
    </row>
    <row r="319" spans="5:10" x14ac:dyDescent="0.2">
      <c r="E319" s="4"/>
      <c r="F319" s="4"/>
      <c r="G319" s="4"/>
      <c r="H319" s="4"/>
      <c r="J319" s="4"/>
    </row>
    <row r="320" spans="5:10" x14ac:dyDescent="0.2">
      <c r="E320" s="4"/>
      <c r="F320" s="4"/>
      <c r="G320" s="4"/>
      <c r="H320" s="4"/>
      <c r="J320" s="4"/>
    </row>
    <row r="321" spans="5:10" x14ac:dyDescent="0.2">
      <c r="E321" s="4"/>
      <c r="F321" s="4"/>
      <c r="G321" s="4"/>
      <c r="H321" s="4"/>
      <c r="J321" s="4"/>
    </row>
    <row r="322" spans="5:10" x14ac:dyDescent="0.2">
      <c r="E322" s="4"/>
      <c r="F322" s="4"/>
      <c r="G322" s="4"/>
      <c r="H322" s="4"/>
      <c r="J322" s="4"/>
    </row>
    <row r="323" spans="5:10" x14ac:dyDescent="0.2">
      <c r="E323" s="4"/>
      <c r="F323" s="4"/>
      <c r="G323" s="4"/>
      <c r="H323" s="4"/>
      <c r="J323" s="4"/>
    </row>
    <row r="324" spans="5:10" x14ac:dyDescent="0.2">
      <c r="E324" s="4"/>
      <c r="F324" s="4"/>
      <c r="G324" s="4"/>
      <c r="H324" s="4"/>
      <c r="J324" s="4"/>
    </row>
    <row r="325" spans="5:10" x14ac:dyDescent="0.2">
      <c r="E325" s="4"/>
      <c r="F325" s="4"/>
      <c r="G325" s="4"/>
      <c r="H325" s="4"/>
      <c r="J325" s="4"/>
    </row>
    <row r="326" spans="5:10" x14ac:dyDescent="0.2">
      <c r="E326" s="4"/>
      <c r="F326" s="4"/>
      <c r="G326" s="4"/>
      <c r="H326" s="4"/>
      <c r="J326" s="4"/>
    </row>
    <row r="327" spans="5:10" x14ac:dyDescent="0.2">
      <c r="E327" s="4"/>
      <c r="F327" s="4"/>
      <c r="G327" s="4"/>
      <c r="H327" s="4"/>
      <c r="J327" s="4"/>
    </row>
    <row r="328" spans="5:10" x14ac:dyDescent="0.2">
      <c r="E328" s="4"/>
      <c r="F328" s="4"/>
      <c r="G328" s="4"/>
      <c r="H328" s="4"/>
      <c r="J328" s="4"/>
    </row>
    <row r="329" spans="5:10" x14ac:dyDescent="0.2">
      <c r="E329" s="4"/>
      <c r="F329" s="4"/>
      <c r="G329" s="4"/>
      <c r="H329" s="4"/>
      <c r="J329" s="4"/>
    </row>
    <row r="330" spans="5:10" x14ac:dyDescent="0.2">
      <c r="E330" s="4"/>
      <c r="F330" s="4"/>
      <c r="G330" s="4"/>
      <c r="H330" s="4"/>
      <c r="J330" s="4"/>
    </row>
    <row r="331" spans="5:10" x14ac:dyDescent="0.2">
      <c r="E331" s="4"/>
      <c r="F331" s="4"/>
      <c r="G331" s="4"/>
      <c r="H331" s="4"/>
      <c r="J331" s="4"/>
    </row>
    <row r="332" spans="5:10" x14ac:dyDescent="0.2">
      <c r="E332" s="4"/>
      <c r="F332" s="4"/>
      <c r="G332" s="4"/>
      <c r="H332" s="4"/>
      <c r="J332" s="4"/>
    </row>
    <row r="333" spans="5:10" x14ac:dyDescent="0.2">
      <c r="E333" s="4"/>
      <c r="F333" s="4"/>
      <c r="G333" s="4"/>
      <c r="H333" s="4"/>
      <c r="J333" s="4"/>
    </row>
    <row r="334" spans="5:10" x14ac:dyDescent="0.2">
      <c r="E334" s="4"/>
      <c r="F334" s="4"/>
      <c r="G334" s="4"/>
      <c r="H334" s="4"/>
      <c r="J334" s="4"/>
    </row>
    <row r="335" spans="5:10" x14ac:dyDescent="0.2">
      <c r="E335" s="4"/>
      <c r="F335" s="4"/>
      <c r="G335" s="4"/>
      <c r="H335" s="4"/>
      <c r="J335" s="4"/>
    </row>
    <row r="336" spans="5:10" x14ac:dyDescent="0.2">
      <c r="E336" s="4"/>
      <c r="F336" s="4"/>
      <c r="G336" s="4"/>
      <c r="H336" s="4"/>
      <c r="J336" s="4"/>
    </row>
    <row r="337" spans="5:10" x14ac:dyDescent="0.2">
      <c r="E337" s="4"/>
      <c r="F337" s="4"/>
      <c r="G337" s="4"/>
      <c r="H337" s="4"/>
      <c r="J337" s="4"/>
    </row>
    <row r="338" spans="5:10" x14ac:dyDescent="0.2">
      <c r="E338" s="4"/>
      <c r="F338" s="4"/>
      <c r="G338" s="4"/>
      <c r="H338" s="4"/>
      <c r="J338" s="4"/>
    </row>
    <row r="339" spans="5:10" x14ac:dyDescent="0.2">
      <c r="E339" s="4"/>
      <c r="F339" s="4"/>
      <c r="G339" s="4"/>
      <c r="H339" s="4"/>
      <c r="J339" s="4"/>
    </row>
    <row r="340" spans="5:10" x14ac:dyDescent="0.2">
      <c r="E340" s="4"/>
      <c r="F340" s="4"/>
      <c r="G340" s="4"/>
      <c r="H340" s="4"/>
      <c r="J340" s="4"/>
    </row>
    <row r="341" spans="5:10" x14ac:dyDescent="0.2">
      <c r="E341" s="4"/>
      <c r="F341" s="4"/>
      <c r="G341" s="4"/>
      <c r="H341" s="4"/>
      <c r="J341" s="4"/>
    </row>
    <row r="342" spans="5:10" x14ac:dyDescent="0.2">
      <c r="E342" s="4"/>
      <c r="F342" s="4"/>
      <c r="G342" s="4"/>
      <c r="H342" s="4"/>
      <c r="J342" s="4"/>
    </row>
    <row r="343" spans="5:10" x14ac:dyDescent="0.2">
      <c r="E343" s="4"/>
      <c r="F343" s="4"/>
      <c r="G343" s="4"/>
      <c r="H343" s="4"/>
      <c r="J343" s="4"/>
    </row>
    <row r="344" spans="5:10" x14ac:dyDescent="0.2">
      <c r="E344" s="4"/>
      <c r="F344" s="4"/>
      <c r="G344" s="4"/>
      <c r="H344" s="4"/>
      <c r="J344" s="4"/>
    </row>
    <row r="345" spans="5:10" x14ac:dyDescent="0.2">
      <c r="E345" s="4"/>
      <c r="F345" s="4"/>
      <c r="G345" s="4"/>
      <c r="H345" s="4"/>
      <c r="J345" s="4"/>
    </row>
    <row r="346" spans="5:10" x14ac:dyDescent="0.2">
      <c r="E346" s="4"/>
      <c r="F346" s="4"/>
      <c r="G346" s="4"/>
      <c r="H346" s="4"/>
      <c r="J346" s="4"/>
    </row>
    <row r="347" spans="5:10" x14ac:dyDescent="0.2">
      <c r="E347" s="4"/>
      <c r="F347" s="4"/>
      <c r="G347" s="4"/>
      <c r="H347" s="4"/>
      <c r="J347" s="4"/>
    </row>
    <row r="348" spans="5:10" x14ac:dyDescent="0.2">
      <c r="E348" s="4"/>
      <c r="F348" s="4"/>
      <c r="G348" s="4"/>
      <c r="H348" s="4"/>
      <c r="J348" s="4"/>
    </row>
    <row r="349" spans="5:10" x14ac:dyDescent="0.2">
      <c r="E349" s="4"/>
      <c r="F349" s="4"/>
      <c r="G349" s="4"/>
      <c r="H349" s="4"/>
      <c r="J349" s="4"/>
    </row>
    <row r="350" spans="5:10" x14ac:dyDescent="0.2">
      <c r="E350" s="4"/>
      <c r="F350" s="4"/>
      <c r="G350" s="4"/>
      <c r="H350" s="4"/>
      <c r="J350" s="4"/>
    </row>
    <row r="351" spans="5:10" x14ac:dyDescent="0.2">
      <c r="E351" s="4"/>
      <c r="F351" s="4"/>
      <c r="G351" s="4"/>
      <c r="H351" s="4"/>
      <c r="J351" s="4"/>
    </row>
    <row r="352" spans="5:10" x14ac:dyDescent="0.2">
      <c r="E352" s="4"/>
      <c r="F352" s="4"/>
      <c r="G352" s="4"/>
      <c r="H352" s="4"/>
      <c r="J352" s="4"/>
    </row>
    <row r="353" spans="5:10" x14ac:dyDescent="0.2">
      <c r="E353" s="4"/>
      <c r="F353" s="4"/>
      <c r="G353" s="4"/>
      <c r="H353" s="4"/>
      <c r="J353" s="4"/>
    </row>
    <row r="354" spans="5:10" x14ac:dyDescent="0.2">
      <c r="E354" s="4"/>
      <c r="F354" s="4"/>
      <c r="G354" s="4"/>
      <c r="H354" s="4"/>
      <c r="J354" s="4"/>
    </row>
    <row r="355" spans="5:10" x14ac:dyDescent="0.2">
      <c r="E355" s="4"/>
      <c r="F355" s="4"/>
      <c r="G355" s="4"/>
      <c r="H355" s="4"/>
      <c r="J355" s="4"/>
    </row>
    <row r="356" spans="5:10" x14ac:dyDescent="0.2">
      <c r="E356" s="4"/>
      <c r="F356" s="4"/>
      <c r="G356" s="4"/>
      <c r="H356" s="4"/>
      <c r="J356" s="4"/>
    </row>
    <row r="357" spans="5:10" x14ac:dyDescent="0.2">
      <c r="E357" s="4"/>
      <c r="F357" s="4"/>
      <c r="G357" s="4"/>
      <c r="H357" s="4"/>
      <c r="J357" s="4"/>
    </row>
    <row r="358" spans="5:10" x14ac:dyDescent="0.2">
      <c r="E358" s="4"/>
      <c r="F358" s="4"/>
      <c r="G358" s="4"/>
      <c r="H358" s="4"/>
      <c r="J358" s="4"/>
    </row>
    <row r="359" spans="5:10" x14ac:dyDescent="0.2">
      <c r="E359" s="4"/>
      <c r="F359" s="4"/>
      <c r="G359" s="4"/>
      <c r="H359" s="4"/>
      <c r="J359" s="4"/>
    </row>
    <row r="360" spans="5:10" x14ac:dyDescent="0.2">
      <c r="E360" s="4"/>
      <c r="F360" s="4"/>
      <c r="G360" s="4"/>
      <c r="H360" s="4"/>
      <c r="J360" s="4"/>
    </row>
    <row r="361" spans="5:10" x14ac:dyDescent="0.2">
      <c r="E361" s="4"/>
      <c r="F361" s="4"/>
      <c r="G361" s="4"/>
      <c r="H361" s="4"/>
      <c r="J361" s="4"/>
    </row>
    <row r="362" spans="5:10" x14ac:dyDescent="0.2">
      <c r="E362" s="4"/>
      <c r="F362" s="4"/>
      <c r="G362" s="4"/>
      <c r="H362" s="4"/>
      <c r="J362" s="4"/>
    </row>
    <row r="363" spans="5:10" x14ac:dyDescent="0.2">
      <c r="E363" s="4"/>
      <c r="F363" s="4"/>
      <c r="G363" s="4"/>
      <c r="H363" s="4"/>
      <c r="J363" s="4"/>
    </row>
    <row r="364" spans="5:10" x14ac:dyDescent="0.2">
      <c r="E364" s="4"/>
      <c r="F364" s="4"/>
      <c r="G364" s="4"/>
      <c r="H364" s="4"/>
      <c r="J364" s="4"/>
    </row>
    <row r="365" spans="5:10" x14ac:dyDescent="0.2">
      <c r="E365" s="4"/>
      <c r="F365" s="4"/>
      <c r="G365" s="4"/>
      <c r="H365" s="4"/>
      <c r="J365" s="4"/>
    </row>
    <row r="366" spans="5:10" x14ac:dyDescent="0.2">
      <c r="E366" s="4"/>
      <c r="F366" s="4"/>
      <c r="G366" s="4"/>
      <c r="H366" s="4"/>
      <c r="J366" s="4"/>
    </row>
    <row r="367" spans="5:10" x14ac:dyDescent="0.2">
      <c r="E367" s="4"/>
      <c r="F367" s="4"/>
      <c r="G367" s="4"/>
      <c r="H367" s="4"/>
      <c r="J367" s="4"/>
    </row>
    <row r="368" spans="5:10" x14ac:dyDescent="0.2">
      <c r="E368" s="4"/>
      <c r="F368" s="4"/>
      <c r="G368" s="4"/>
      <c r="H368" s="4"/>
      <c r="J368" s="4"/>
    </row>
    <row r="369" spans="5:10" x14ac:dyDescent="0.2">
      <c r="E369" s="4"/>
      <c r="F369" s="4"/>
      <c r="G369" s="4"/>
      <c r="H369" s="4"/>
      <c r="J369" s="4"/>
    </row>
    <row r="370" spans="5:10" x14ac:dyDescent="0.2">
      <c r="E370" s="4"/>
      <c r="F370" s="4"/>
      <c r="G370" s="4"/>
      <c r="H370" s="4"/>
      <c r="J370" s="4"/>
    </row>
    <row r="371" spans="5:10" x14ac:dyDescent="0.2">
      <c r="E371" s="4"/>
      <c r="F371" s="4"/>
      <c r="G371" s="4"/>
      <c r="H371" s="4"/>
      <c r="J371" s="4"/>
    </row>
    <row r="372" spans="5:10" x14ac:dyDescent="0.2">
      <c r="E372" s="4"/>
      <c r="F372" s="4"/>
      <c r="G372" s="4"/>
      <c r="H372" s="4"/>
      <c r="J372" s="4"/>
    </row>
    <row r="373" spans="5:10" x14ac:dyDescent="0.2">
      <c r="E373" s="4"/>
      <c r="F373" s="4"/>
      <c r="G373" s="4"/>
      <c r="H373" s="4"/>
      <c r="J373" s="4"/>
    </row>
    <row r="374" spans="5:10" x14ac:dyDescent="0.2">
      <c r="E374" s="4"/>
      <c r="F374" s="4"/>
      <c r="G374" s="4"/>
      <c r="H374" s="4"/>
      <c r="J374" s="4"/>
    </row>
    <row r="375" spans="5:10" x14ac:dyDescent="0.2">
      <c r="E375" s="4"/>
      <c r="F375" s="4"/>
      <c r="G375" s="4"/>
      <c r="H375" s="4"/>
      <c r="J375" s="4"/>
    </row>
    <row r="376" spans="5:10" x14ac:dyDescent="0.2">
      <c r="E376" s="4"/>
      <c r="F376" s="4"/>
      <c r="G376" s="4"/>
      <c r="H376" s="4"/>
      <c r="J376" s="4"/>
    </row>
    <row r="377" spans="5:10" x14ac:dyDescent="0.2">
      <c r="E377" s="4"/>
      <c r="F377" s="4"/>
      <c r="G377" s="4"/>
      <c r="H377" s="4"/>
      <c r="J377" s="4"/>
    </row>
    <row r="378" spans="5:10" x14ac:dyDescent="0.2">
      <c r="E378" s="4"/>
      <c r="F378" s="4"/>
      <c r="G378" s="4"/>
      <c r="H378" s="4"/>
      <c r="J378" s="4"/>
    </row>
    <row r="379" spans="5:10" x14ac:dyDescent="0.2">
      <c r="E379" s="4"/>
      <c r="F379" s="4"/>
      <c r="G379" s="4"/>
      <c r="H379" s="4"/>
      <c r="J379" s="4"/>
    </row>
    <row r="380" spans="5:10" x14ac:dyDescent="0.2">
      <c r="E380" s="4"/>
      <c r="F380" s="4"/>
      <c r="G380" s="4"/>
      <c r="H380" s="4"/>
      <c r="J380" s="4"/>
    </row>
    <row r="381" spans="5:10" x14ac:dyDescent="0.2">
      <c r="E381" s="4"/>
      <c r="F381" s="4"/>
      <c r="G381" s="4"/>
      <c r="H381" s="4"/>
      <c r="J381" s="4"/>
    </row>
    <row r="382" spans="5:10" x14ac:dyDescent="0.2">
      <c r="E382" s="4"/>
      <c r="F382" s="4"/>
      <c r="G382" s="4"/>
      <c r="H382" s="4"/>
      <c r="J382" s="4"/>
    </row>
    <row r="383" spans="5:10" x14ac:dyDescent="0.2">
      <c r="E383" s="4"/>
      <c r="F383" s="4"/>
      <c r="G383" s="4"/>
      <c r="H383" s="4"/>
      <c r="J383" s="4"/>
    </row>
    <row r="384" spans="5:10" x14ac:dyDescent="0.2">
      <c r="E384" s="4"/>
      <c r="F384" s="4"/>
      <c r="G384" s="4"/>
      <c r="H384" s="4"/>
      <c r="J384" s="4"/>
    </row>
    <row r="385" spans="5:10" x14ac:dyDescent="0.2">
      <c r="E385" s="4"/>
      <c r="F385" s="4"/>
      <c r="G385" s="4"/>
      <c r="H385" s="4"/>
      <c r="J385" s="4"/>
    </row>
    <row r="386" spans="5:10" x14ac:dyDescent="0.2">
      <c r="E386" s="4"/>
      <c r="F386" s="4"/>
      <c r="G386" s="4"/>
      <c r="H386" s="4"/>
      <c r="J386" s="4"/>
    </row>
    <row r="387" spans="5:10" x14ac:dyDescent="0.2">
      <c r="E387" s="4"/>
      <c r="F387" s="4"/>
      <c r="G387" s="4"/>
      <c r="H387" s="4"/>
      <c r="J387" s="4"/>
    </row>
    <row r="388" spans="5:10" x14ac:dyDescent="0.2">
      <c r="E388" s="4"/>
      <c r="F388" s="4"/>
      <c r="G388" s="4"/>
      <c r="H388" s="4"/>
      <c r="J388" s="4"/>
    </row>
    <row r="389" spans="5:10" x14ac:dyDescent="0.2">
      <c r="E389" s="4"/>
      <c r="F389" s="4"/>
      <c r="G389" s="4"/>
      <c r="H389" s="4"/>
      <c r="J389" s="4"/>
    </row>
    <row r="390" spans="5:10" x14ac:dyDescent="0.2">
      <c r="E390" s="4"/>
      <c r="F390" s="4"/>
      <c r="G390" s="4"/>
      <c r="H390" s="4"/>
      <c r="J390" s="4"/>
    </row>
    <row r="391" spans="5:10" x14ac:dyDescent="0.2">
      <c r="E391" s="4"/>
      <c r="F391" s="4"/>
      <c r="G391" s="4"/>
      <c r="H391" s="4"/>
      <c r="J391" s="4"/>
    </row>
    <row r="392" spans="5:10" x14ac:dyDescent="0.2">
      <c r="E392" s="4"/>
      <c r="F392" s="4"/>
      <c r="G392" s="4"/>
      <c r="H392" s="4"/>
      <c r="J392" s="4"/>
    </row>
    <row r="393" spans="5:10" x14ac:dyDescent="0.2">
      <c r="E393" s="4"/>
      <c r="F393" s="4"/>
      <c r="G393" s="4"/>
      <c r="H393" s="4"/>
      <c r="J393" s="4"/>
    </row>
    <row r="394" spans="5:10" x14ac:dyDescent="0.2">
      <c r="E394" s="4"/>
      <c r="F394" s="4"/>
      <c r="G394" s="4"/>
      <c r="H394" s="4"/>
      <c r="J394" s="4"/>
    </row>
    <row r="395" spans="5:10" x14ac:dyDescent="0.2">
      <c r="E395" s="4"/>
      <c r="F395" s="4"/>
      <c r="G395" s="4"/>
      <c r="H395" s="4"/>
      <c r="J395" s="4"/>
    </row>
    <row r="396" spans="5:10" x14ac:dyDescent="0.2">
      <c r="E396" s="4"/>
      <c r="F396" s="4"/>
      <c r="G396" s="4"/>
      <c r="H396" s="4"/>
      <c r="J396" s="4"/>
    </row>
    <row r="397" spans="5:10" x14ac:dyDescent="0.2">
      <c r="E397" s="4"/>
      <c r="F397" s="4"/>
      <c r="G397" s="4"/>
      <c r="H397" s="4"/>
      <c r="J397" s="4"/>
    </row>
    <row r="398" spans="5:10" x14ac:dyDescent="0.2">
      <c r="E398" s="4"/>
      <c r="F398" s="4"/>
      <c r="G398" s="4"/>
      <c r="H398" s="4"/>
      <c r="J398" s="4"/>
    </row>
    <row r="399" spans="5:10" x14ac:dyDescent="0.2">
      <c r="E399" s="4"/>
      <c r="F399" s="4"/>
      <c r="G399" s="4"/>
      <c r="H399" s="4"/>
      <c r="J399" s="4"/>
    </row>
    <row r="400" spans="5:10" x14ac:dyDescent="0.2">
      <c r="E400" s="4"/>
      <c r="F400" s="4"/>
      <c r="G400" s="4"/>
      <c r="H400" s="4"/>
      <c r="J400" s="4"/>
    </row>
    <row r="401" spans="5:10" x14ac:dyDescent="0.2">
      <c r="E401" s="4"/>
      <c r="F401" s="4"/>
      <c r="G401" s="4"/>
      <c r="H401" s="4"/>
      <c r="J401" s="4"/>
    </row>
    <row r="402" spans="5:10" x14ac:dyDescent="0.2">
      <c r="E402" s="4"/>
      <c r="F402" s="4"/>
      <c r="G402" s="4"/>
      <c r="H402" s="4"/>
      <c r="J402" s="4"/>
    </row>
    <row r="403" spans="5:10" x14ac:dyDescent="0.2">
      <c r="E403" s="4"/>
      <c r="F403" s="4"/>
      <c r="G403" s="4"/>
      <c r="H403" s="4"/>
      <c r="J403" s="4"/>
    </row>
    <row r="404" spans="5:10" x14ac:dyDescent="0.2">
      <c r="E404" s="4"/>
      <c r="F404" s="4"/>
      <c r="G404" s="4"/>
      <c r="H404" s="4"/>
      <c r="J404" s="4"/>
    </row>
    <row r="405" spans="5:10" x14ac:dyDescent="0.2">
      <c r="E405" s="4"/>
      <c r="F405" s="4"/>
      <c r="G405" s="4"/>
      <c r="H405" s="4"/>
      <c r="J405" s="4"/>
    </row>
    <row r="406" spans="5:10" x14ac:dyDescent="0.2">
      <c r="E406" s="4"/>
      <c r="F406" s="4"/>
      <c r="G406" s="4"/>
      <c r="H406" s="4"/>
      <c r="J406" s="4"/>
    </row>
    <row r="407" spans="5:10" x14ac:dyDescent="0.2">
      <c r="E407" s="4"/>
      <c r="F407" s="4"/>
      <c r="G407" s="4"/>
      <c r="H407" s="4"/>
      <c r="J407" s="4"/>
    </row>
    <row r="408" spans="5:10" x14ac:dyDescent="0.2">
      <c r="E408" s="4"/>
      <c r="F408" s="4"/>
      <c r="G408" s="4"/>
      <c r="H408" s="4"/>
      <c r="J408" s="4"/>
    </row>
    <row r="409" spans="5:10" x14ac:dyDescent="0.2">
      <c r="E409" s="4"/>
      <c r="F409" s="4"/>
      <c r="G409" s="4"/>
      <c r="H409" s="4"/>
      <c r="J409" s="4"/>
    </row>
    <row r="410" spans="5:10" x14ac:dyDescent="0.2">
      <c r="E410" s="4"/>
      <c r="F410" s="4"/>
      <c r="G410" s="4"/>
      <c r="H410" s="4"/>
      <c r="J410" s="4"/>
    </row>
    <row r="411" spans="5:10" x14ac:dyDescent="0.2">
      <c r="E411" s="4"/>
      <c r="F411" s="4"/>
      <c r="G411" s="4"/>
      <c r="H411" s="4"/>
      <c r="J411" s="4"/>
    </row>
    <row r="412" spans="5:10" x14ac:dyDescent="0.2">
      <c r="E412" s="4"/>
      <c r="F412" s="4"/>
      <c r="G412" s="4"/>
      <c r="H412" s="4"/>
      <c r="J412" s="4"/>
    </row>
    <row r="413" spans="5:10" x14ac:dyDescent="0.2">
      <c r="E413" s="4"/>
      <c r="F413" s="4"/>
      <c r="G413" s="4"/>
      <c r="H413" s="4"/>
      <c r="J413" s="4"/>
    </row>
    <row r="414" spans="5:10" x14ac:dyDescent="0.2">
      <c r="E414" s="4"/>
      <c r="F414" s="4"/>
      <c r="G414" s="4"/>
      <c r="H414" s="4"/>
      <c r="J414" s="4"/>
    </row>
    <row r="415" spans="5:10" x14ac:dyDescent="0.2">
      <c r="E415" s="4"/>
      <c r="F415" s="4"/>
      <c r="G415" s="4"/>
      <c r="H415" s="4"/>
      <c r="J415" s="4"/>
    </row>
    <row r="416" spans="5:10" x14ac:dyDescent="0.2">
      <c r="E416" s="4"/>
      <c r="F416" s="4"/>
      <c r="G416" s="4"/>
      <c r="H416" s="4"/>
      <c r="J416" s="4"/>
    </row>
    <row r="417" spans="5:10" x14ac:dyDescent="0.2">
      <c r="E417" s="4"/>
      <c r="F417" s="4"/>
      <c r="G417" s="4"/>
      <c r="H417" s="4"/>
      <c r="J417" s="4"/>
    </row>
    <row r="418" spans="5:10" x14ac:dyDescent="0.2">
      <c r="E418" s="4"/>
      <c r="F418" s="4"/>
      <c r="G418" s="4"/>
      <c r="H418" s="4"/>
      <c r="J418" s="4"/>
    </row>
    <row r="419" spans="5:10" x14ac:dyDescent="0.2">
      <c r="E419" s="4"/>
      <c r="F419" s="4"/>
      <c r="G419" s="4"/>
      <c r="H419" s="4"/>
      <c r="J419" s="4"/>
    </row>
    <row r="420" spans="5:10" x14ac:dyDescent="0.2">
      <c r="E420" s="4"/>
      <c r="F420" s="4"/>
      <c r="G420" s="4"/>
      <c r="H420" s="4"/>
      <c r="J420" s="4"/>
    </row>
    <row r="421" spans="5:10" x14ac:dyDescent="0.2">
      <c r="E421" s="4"/>
      <c r="F421" s="4"/>
      <c r="G421" s="4"/>
      <c r="H421" s="4"/>
      <c r="J421" s="4"/>
    </row>
    <row r="422" spans="5:10" x14ac:dyDescent="0.2">
      <c r="E422" s="4"/>
      <c r="F422" s="4"/>
      <c r="G422" s="4"/>
      <c r="H422" s="4"/>
      <c r="J422" s="4"/>
    </row>
    <row r="423" spans="5:10" x14ac:dyDescent="0.2">
      <c r="E423" s="4"/>
      <c r="F423" s="4"/>
      <c r="G423" s="4"/>
      <c r="H423" s="4"/>
      <c r="J423" s="4"/>
    </row>
    <row r="424" spans="5:10" x14ac:dyDescent="0.2">
      <c r="E424" s="4"/>
      <c r="F424" s="4"/>
      <c r="G424" s="4"/>
      <c r="H424" s="4"/>
      <c r="J424" s="4"/>
    </row>
    <row r="425" spans="5:10" x14ac:dyDescent="0.2">
      <c r="E425" s="4"/>
      <c r="F425" s="4"/>
      <c r="G425" s="4"/>
      <c r="H425" s="4"/>
      <c r="J425" s="4"/>
    </row>
    <row r="426" spans="5:10" x14ac:dyDescent="0.2">
      <c r="E426" s="4"/>
      <c r="F426" s="4"/>
      <c r="G426" s="4"/>
      <c r="H426" s="4"/>
      <c r="J426" s="4"/>
    </row>
    <row r="427" spans="5:10" x14ac:dyDescent="0.2">
      <c r="E427" s="4"/>
      <c r="F427" s="4"/>
      <c r="G427" s="4"/>
      <c r="H427" s="4"/>
      <c r="J427" s="4"/>
    </row>
    <row r="428" spans="5:10" x14ac:dyDescent="0.2">
      <c r="E428" s="4"/>
      <c r="F428" s="4"/>
      <c r="G428" s="4"/>
      <c r="H428" s="4"/>
      <c r="J428" s="4"/>
    </row>
    <row r="429" spans="5:10" x14ac:dyDescent="0.2">
      <c r="E429" s="4"/>
      <c r="F429" s="4"/>
      <c r="G429" s="4"/>
      <c r="H429" s="4"/>
      <c r="J429" s="4"/>
    </row>
    <row r="430" spans="5:10" x14ac:dyDescent="0.2">
      <c r="E430" s="4"/>
      <c r="F430" s="4"/>
      <c r="G430" s="4"/>
      <c r="H430" s="4"/>
      <c r="J430" s="4"/>
    </row>
    <row r="431" spans="5:10" x14ac:dyDescent="0.2">
      <c r="E431" s="4"/>
      <c r="F431" s="4"/>
      <c r="G431" s="4"/>
      <c r="H431" s="4"/>
      <c r="J431" s="4"/>
    </row>
    <row r="432" spans="5:10" x14ac:dyDescent="0.2">
      <c r="E432" s="4"/>
      <c r="F432" s="4"/>
      <c r="G432" s="4"/>
      <c r="H432" s="4"/>
      <c r="J432" s="4"/>
    </row>
    <row r="433" spans="5:10" x14ac:dyDescent="0.2">
      <c r="E433" s="4"/>
      <c r="F433" s="4"/>
      <c r="G433" s="4"/>
      <c r="H433" s="4"/>
      <c r="J433" s="4"/>
    </row>
    <row r="434" spans="5:10" x14ac:dyDescent="0.2">
      <c r="E434" s="4"/>
      <c r="F434" s="4"/>
      <c r="G434" s="4"/>
      <c r="H434" s="4"/>
      <c r="J434" s="4"/>
    </row>
    <row r="435" spans="5:10" x14ac:dyDescent="0.2">
      <c r="E435" s="4"/>
      <c r="F435" s="4"/>
      <c r="G435" s="4"/>
      <c r="H435" s="4"/>
      <c r="J435" s="4"/>
    </row>
    <row r="436" spans="5:10" x14ac:dyDescent="0.2">
      <c r="E436" s="4"/>
      <c r="F436" s="4"/>
      <c r="G436" s="4"/>
      <c r="H436" s="4"/>
      <c r="J436" s="4"/>
    </row>
    <row r="437" spans="5:10" x14ac:dyDescent="0.2">
      <c r="E437" s="4"/>
      <c r="F437" s="4"/>
      <c r="G437" s="4"/>
      <c r="H437" s="4"/>
      <c r="J437" s="4"/>
    </row>
    <row r="438" spans="5:10" x14ac:dyDescent="0.2">
      <c r="E438" s="4"/>
      <c r="F438" s="4"/>
      <c r="G438" s="4"/>
      <c r="H438" s="4"/>
      <c r="J438" s="4"/>
    </row>
    <row r="439" spans="5:10" x14ac:dyDescent="0.2">
      <c r="E439" s="4"/>
      <c r="F439" s="4"/>
      <c r="G439" s="4"/>
      <c r="H439" s="4"/>
      <c r="J439" s="4"/>
    </row>
    <row r="440" spans="5:10" x14ac:dyDescent="0.2">
      <c r="E440" s="4"/>
      <c r="F440" s="4"/>
      <c r="G440" s="4"/>
      <c r="H440" s="4"/>
      <c r="J440" s="4"/>
    </row>
    <row r="441" spans="5:10" x14ac:dyDescent="0.2">
      <c r="E441" s="4"/>
      <c r="F441" s="4"/>
      <c r="G441" s="4"/>
      <c r="H441" s="4"/>
      <c r="J441" s="4"/>
    </row>
    <row r="442" spans="5:10" x14ac:dyDescent="0.2">
      <c r="E442" s="4"/>
      <c r="F442" s="4"/>
      <c r="G442" s="4"/>
      <c r="H442" s="4"/>
      <c r="J442" s="4"/>
    </row>
    <row r="443" spans="5:10" x14ac:dyDescent="0.2">
      <c r="E443" s="4"/>
      <c r="F443" s="4"/>
      <c r="G443" s="4"/>
      <c r="H443" s="4"/>
      <c r="J443" s="4"/>
    </row>
    <row r="444" spans="5:10" x14ac:dyDescent="0.2">
      <c r="E444" s="4"/>
      <c r="F444" s="4"/>
      <c r="G444" s="4"/>
      <c r="H444" s="4"/>
      <c r="J444" s="4"/>
    </row>
    <row r="445" spans="5:10" x14ac:dyDescent="0.2">
      <c r="E445" s="4"/>
      <c r="F445" s="4"/>
      <c r="G445" s="4"/>
      <c r="H445" s="4"/>
      <c r="J445" s="4"/>
    </row>
    <row r="446" spans="5:10" x14ac:dyDescent="0.2">
      <c r="E446" s="4"/>
      <c r="F446" s="4"/>
      <c r="G446" s="4"/>
      <c r="H446" s="4"/>
      <c r="J446" s="4"/>
    </row>
    <row r="447" spans="5:10" x14ac:dyDescent="0.2">
      <c r="E447" s="4"/>
      <c r="F447" s="4"/>
      <c r="G447" s="4"/>
      <c r="H447" s="4"/>
      <c r="J447" s="4"/>
    </row>
    <row r="448" spans="5:10" x14ac:dyDescent="0.2">
      <c r="E448" s="4"/>
      <c r="F448" s="4"/>
      <c r="G448" s="4"/>
      <c r="H448" s="4"/>
      <c r="J448" s="4"/>
    </row>
    <row r="449" spans="5:10" x14ac:dyDescent="0.2">
      <c r="E449" s="4"/>
      <c r="F449" s="4"/>
      <c r="G449" s="4"/>
      <c r="H449" s="4"/>
      <c r="J449" s="4"/>
    </row>
    <row r="450" spans="5:10" x14ac:dyDescent="0.2">
      <c r="E450" s="4"/>
      <c r="F450" s="4"/>
      <c r="G450" s="4"/>
      <c r="H450" s="4"/>
      <c r="J450" s="4"/>
    </row>
    <row r="451" spans="5:10" x14ac:dyDescent="0.2">
      <c r="E451" s="4"/>
      <c r="F451" s="4"/>
      <c r="G451" s="4"/>
      <c r="H451" s="4"/>
      <c r="J451" s="4"/>
    </row>
    <row r="452" spans="5:10" x14ac:dyDescent="0.2">
      <c r="E452" s="4"/>
      <c r="F452" s="4"/>
      <c r="G452" s="4"/>
      <c r="H452" s="4"/>
      <c r="J452" s="4"/>
    </row>
    <row r="453" spans="5:10" x14ac:dyDescent="0.2">
      <c r="E453" s="4"/>
      <c r="F453" s="4"/>
      <c r="G453" s="4"/>
      <c r="H453" s="4"/>
      <c r="J453" s="4"/>
    </row>
    <row r="454" spans="5:10" x14ac:dyDescent="0.2">
      <c r="E454" s="4"/>
      <c r="F454" s="4"/>
      <c r="G454" s="4"/>
      <c r="H454" s="4"/>
      <c r="J454" s="4"/>
    </row>
    <row r="455" spans="5:10" x14ac:dyDescent="0.2">
      <c r="E455" s="4"/>
      <c r="F455" s="4"/>
      <c r="G455" s="4"/>
      <c r="H455" s="4"/>
      <c r="J455" s="4"/>
    </row>
    <row r="456" spans="5:10" x14ac:dyDescent="0.2">
      <c r="E456" s="4"/>
      <c r="F456" s="4"/>
      <c r="G456" s="4"/>
      <c r="H456" s="4"/>
      <c r="J456" s="4"/>
    </row>
    <row r="457" spans="5:10" x14ac:dyDescent="0.2">
      <c r="E457" s="4"/>
      <c r="F457" s="4"/>
      <c r="G457" s="4"/>
      <c r="H457" s="4"/>
      <c r="J457" s="4"/>
    </row>
    <row r="458" spans="5:10" x14ac:dyDescent="0.2">
      <c r="E458" s="4"/>
      <c r="F458" s="4"/>
      <c r="G458" s="4"/>
      <c r="H458" s="4"/>
      <c r="J458" s="4"/>
    </row>
    <row r="459" spans="5:10" x14ac:dyDescent="0.2">
      <c r="E459" s="4"/>
      <c r="F459" s="4"/>
      <c r="G459" s="4"/>
      <c r="H459" s="4"/>
      <c r="J459" s="4"/>
    </row>
    <row r="460" spans="5:10" x14ac:dyDescent="0.2">
      <c r="E460" s="4"/>
      <c r="F460" s="4"/>
      <c r="G460" s="4"/>
      <c r="H460" s="4"/>
      <c r="J460" s="4"/>
    </row>
    <row r="461" spans="5:10" x14ac:dyDescent="0.2">
      <c r="E461" s="4"/>
      <c r="F461" s="4"/>
      <c r="G461" s="4"/>
      <c r="H461" s="4"/>
      <c r="J461" s="4"/>
    </row>
    <row r="462" spans="5:10" x14ac:dyDescent="0.2">
      <c r="E462" s="4"/>
      <c r="F462" s="4"/>
      <c r="G462" s="4"/>
      <c r="H462" s="4"/>
      <c r="J462" s="4"/>
    </row>
    <row r="463" spans="5:10" x14ac:dyDescent="0.2">
      <c r="E463" s="4"/>
      <c r="F463" s="4"/>
      <c r="G463" s="4"/>
      <c r="H463" s="4"/>
      <c r="J463" s="4"/>
    </row>
    <row r="464" spans="5:10" x14ac:dyDescent="0.2">
      <c r="E464" s="4"/>
      <c r="F464" s="4"/>
      <c r="G464" s="4"/>
      <c r="H464" s="4"/>
      <c r="J464" s="4"/>
    </row>
    <row r="465" spans="5:10" x14ac:dyDescent="0.2">
      <c r="E465" s="4"/>
      <c r="F465" s="4"/>
      <c r="G465" s="4"/>
      <c r="H465" s="4"/>
      <c r="J465" s="4"/>
    </row>
    <row r="466" spans="5:10" x14ac:dyDescent="0.2">
      <c r="E466" s="4"/>
      <c r="F466" s="4"/>
      <c r="G466" s="4"/>
      <c r="H466" s="4"/>
      <c r="J466" s="4"/>
    </row>
    <row r="467" spans="5:10" x14ac:dyDescent="0.2">
      <c r="E467" s="4"/>
      <c r="F467" s="4"/>
      <c r="G467" s="4"/>
      <c r="H467" s="4"/>
      <c r="J467" s="4"/>
    </row>
    <row r="468" spans="5:10" x14ac:dyDescent="0.2">
      <c r="E468" s="4"/>
      <c r="F468" s="4"/>
      <c r="G468" s="4"/>
      <c r="H468" s="4"/>
      <c r="J468" s="4"/>
    </row>
    <row r="469" spans="5:10" x14ac:dyDescent="0.2">
      <c r="E469" s="4"/>
      <c r="F469" s="4"/>
      <c r="G469" s="4"/>
      <c r="H469" s="4"/>
      <c r="J469" s="4"/>
    </row>
    <row r="470" spans="5:10" x14ac:dyDescent="0.2">
      <c r="E470" s="4"/>
      <c r="F470" s="4"/>
      <c r="G470" s="4"/>
      <c r="H470" s="4"/>
      <c r="J470" s="4"/>
    </row>
    <row r="471" spans="5:10" x14ac:dyDescent="0.2">
      <c r="E471" s="4"/>
      <c r="F471" s="4"/>
      <c r="G471" s="4"/>
      <c r="H471" s="4"/>
      <c r="J471" s="4"/>
    </row>
    <row r="472" spans="5:10" x14ac:dyDescent="0.2">
      <c r="E472" s="4"/>
      <c r="F472" s="4"/>
      <c r="G472" s="4"/>
      <c r="H472" s="4"/>
      <c r="J472" s="4"/>
    </row>
    <row r="473" spans="5:10" x14ac:dyDescent="0.2">
      <c r="E473" s="4"/>
      <c r="F473" s="4"/>
      <c r="G473" s="4"/>
      <c r="H473" s="4"/>
      <c r="J473" s="4"/>
    </row>
    <row r="474" spans="5:10" x14ac:dyDescent="0.2">
      <c r="E474" s="4"/>
      <c r="F474" s="4"/>
      <c r="G474" s="4"/>
      <c r="H474" s="4"/>
      <c r="J474" s="4"/>
    </row>
    <row r="475" spans="5:10" x14ac:dyDescent="0.2">
      <c r="E475" s="4"/>
      <c r="F475" s="4"/>
      <c r="G475" s="4"/>
      <c r="H475" s="4"/>
      <c r="J475" s="4"/>
    </row>
    <row r="476" spans="5:10" x14ac:dyDescent="0.2">
      <c r="E476" s="4"/>
      <c r="F476" s="4"/>
      <c r="G476" s="4"/>
      <c r="H476" s="4"/>
      <c r="J476" s="4"/>
    </row>
    <row r="477" spans="5:10" x14ac:dyDescent="0.2">
      <c r="E477" s="4"/>
      <c r="F477" s="4"/>
      <c r="G477" s="4"/>
      <c r="H477" s="4"/>
      <c r="J477" s="4"/>
    </row>
    <row r="478" spans="5:10" x14ac:dyDescent="0.2">
      <c r="E478" s="4"/>
      <c r="F478" s="4"/>
      <c r="G478" s="4"/>
      <c r="H478" s="4"/>
      <c r="J478" s="4"/>
    </row>
    <row r="479" spans="5:10" x14ac:dyDescent="0.2">
      <c r="E479" s="4"/>
      <c r="F479" s="4"/>
      <c r="G479" s="4"/>
      <c r="H479" s="4"/>
      <c r="J479" s="4"/>
    </row>
    <row r="480" spans="5:10" x14ac:dyDescent="0.2">
      <c r="E480" s="4"/>
      <c r="F480" s="4"/>
      <c r="G480" s="4"/>
      <c r="H480" s="4"/>
      <c r="J480" s="4"/>
    </row>
    <row r="481" spans="5:10" x14ac:dyDescent="0.2">
      <c r="E481" s="4"/>
      <c r="F481" s="4"/>
      <c r="G481" s="4"/>
      <c r="H481" s="4"/>
      <c r="J481" s="4"/>
    </row>
    <row r="482" spans="5:10" x14ac:dyDescent="0.2">
      <c r="E482" s="4"/>
      <c r="F482" s="4"/>
      <c r="G482" s="4"/>
      <c r="H482" s="4"/>
      <c r="J482" s="4"/>
    </row>
    <row r="483" spans="5:10" x14ac:dyDescent="0.2">
      <c r="E483" s="4"/>
      <c r="F483" s="4"/>
      <c r="G483" s="4"/>
      <c r="H483" s="4"/>
      <c r="J483" s="4"/>
    </row>
    <row r="484" spans="5:10" x14ac:dyDescent="0.2">
      <c r="E484" s="4"/>
      <c r="F484" s="4"/>
      <c r="G484" s="4"/>
      <c r="H484" s="4"/>
      <c r="J484" s="4"/>
    </row>
    <row r="485" spans="5:10" x14ac:dyDescent="0.2">
      <c r="E485" s="4"/>
      <c r="F485" s="4"/>
      <c r="G485" s="4"/>
      <c r="H485" s="4"/>
      <c r="J485" s="4"/>
    </row>
    <row r="486" spans="5:10" x14ac:dyDescent="0.2">
      <c r="E486" s="4"/>
      <c r="F486" s="4"/>
      <c r="G486" s="4"/>
      <c r="H486" s="4"/>
      <c r="J486" s="4"/>
    </row>
    <row r="487" spans="5:10" x14ac:dyDescent="0.2">
      <c r="E487" s="4"/>
      <c r="F487" s="4"/>
      <c r="G487" s="4"/>
      <c r="H487" s="4"/>
      <c r="J487" s="4"/>
    </row>
    <row r="488" spans="5:10" x14ac:dyDescent="0.2">
      <c r="E488" s="4"/>
      <c r="F488" s="4"/>
      <c r="G488" s="4"/>
      <c r="H488" s="4"/>
      <c r="J488" s="4"/>
    </row>
    <row r="489" spans="5:10" x14ac:dyDescent="0.2">
      <c r="E489" s="4"/>
      <c r="F489" s="4"/>
      <c r="G489" s="4"/>
      <c r="H489" s="4"/>
      <c r="J489" s="4"/>
    </row>
    <row r="490" spans="5:10" x14ac:dyDescent="0.2">
      <c r="E490" s="4"/>
      <c r="F490" s="4"/>
      <c r="G490" s="4"/>
      <c r="H490" s="4"/>
      <c r="J490" s="4"/>
    </row>
    <row r="491" spans="5:10" x14ac:dyDescent="0.2">
      <c r="E491" s="4"/>
      <c r="F491" s="4"/>
      <c r="G491" s="4"/>
      <c r="H491" s="4"/>
      <c r="J491" s="4"/>
    </row>
    <row r="492" spans="5:10" x14ac:dyDescent="0.2">
      <c r="E492" s="4"/>
      <c r="F492" s="4"/>
      <c r="G492" s="4"/>
      <c r="H492" s="4"/>
      <c r="J492" s="4"/>
    </row>
    <row r="493" spans="5:10" x14ac:dyDescent="0.2">
      <c r="E493" s="4"/>
      <c r="F493" s="4"/>
      <c r="G493" s="4"/>
      <c r="H493" s="4"/>
      <c r="J493" s="4"/>
    </row>
    <row r="494" spans="5:10" x14ac:dyDescent="0.2">
      <c r="E494" s="4"/>
      <c r="F494" s="4"/>
      <c r="G494" s="4"/>
      <c r="H494" s="4"/>
      <c r="J494" s="4"/>
    </row>
    <row r="495" spans="5:10" x14ac:dyDescent="0.2">
      <c r="E495" s="4"/>
      <c r="F495" s="4"/>
      <c r="G495" s="4"/>
      <c r="H495" s="4"/>
      <c r="J495" s="4"/>
    </row>
    <row r="496" spans="5:10" x14ac:dyDescent="0.2">
      <c r="E496" s="4"/>
      <c r="F496" s="4"/>
      <c r="G496" s="4"/>
      <c r="H496" s="4"/>
      <c r="J496" s="4"/>
    </row>
    <row r="497" spans="5:10" x14ac:dyDescent="0.2">
      <c r="E497" s="4"/>
      <c r="F497" s="4"/>
      <c r="G497" s="4"/>
      <c r="H497" s="4"/>
      <c r="J497" s="4"/>
    </row>
    <row r="498" spans="5:10" x14ac:dyDescent="0.2">
      <c r="E498" s="4"/>
      <c r="F498" s="4"/>
      <c r="G498" s="4"/>
      <c r="H498" s="4"/>
      <c r="J498" s="4"/>
    </row>
    <row r="499" spans="5:10" x14ac:dyDescent="0.2">
      <c r="E499" s="4"/>
      <c r="F499" s="4"/>
      <c r="G499" s="4"/>
      <c r="H499" s="4"/>
      <c r="J499" s="4"/>
    </row>
    <row r="500" spans="5:10" x14ac:dyDescent="0.2">
      <c r="E500" s="4"/>
      <c r="F500" s="4"/>
      <c r="G500" s="4"/>
      <c r="H500" s="4"/>
      <c r="J500" s="4"/>
    </row>
    <row r="501" spans="5:10" x14ac:dyDescent="0.2">
      <c r="E501" s="4"/>
      <c r="F501" s="4"/>
      <c r="G501" s="4"/>
      <c r="H501" s="4"/>
      <c r="J501" s="4"/>
    </row>
    <row r="502" spans="5:10" x14ac:dyDescent="0.2">
      <c r="E502" s="4"/>
      <c r="F502" s="4"/>
      <c r="G502" s="4"/>
      <c r="H502" s="4"/>
      <c r="J502" s="4"/>
    </row>
    <row r="503" spans="5:10" x14ac:dyDescent="0.2">
      <c r="E503" s="4"/>
      <c r="F503" s="4"/>
      <c r="G503" s="4"/>
      <c r="H503" s="4"/>
      <c r="J503" s="4"/>
    </row>
    <row r="504" spans="5:10" x14ac:dyDescent="0.2">
      <c r="E504" s="4"/>
      <c r="F504" s="4"/>
      <c r="G504" s="4"/>
      <c r="H504" s="4"/>
      <c r="J504" s="4"/>
    </row>
    <row r="505" spans="5:10" x14ac:dyDescent="0.2">
      <c r="E505" s="4"/>
      <c r="F505" s="4"/>
      <c r="G505" s="4"/>
      <c r="H505" s="4"/>
      <c r="J505" s="4"/>
    </row>
    <row r="506" spans="5:10" x14ac:dyDescent="0.2">
      <c r="E506" s="4"/>
      <c r="F506" s="4"/>
      <c r="G506" s="4"/>
      <c r="H506" s="4"/>
      <c r="J506" s="4"/>
    </row>
    <row r="507" spans="5:10" x14ac:dyDescent="0.2">
      <c r="E507" s="4"/>
      <c r="F507" s="4"/>
      <c r="G507" s="4"/>
      <c r="H507" s="4"/>
      <c r="J507" s="4"/>
    </row>
    <row r="508" spans="5:10" x14ac:dyDescent="0.2">
      <c r="E508" s="4"/>
      <c r="F508" s="4"/>
      <c r="G508" s="4"/>
      <c r="H508" s="4"/>
      <c r="J508" s="4"/>
    </row>
    <row r="509" spans="5:10" x14ac:dyDescent="0.2">
      <c r="E509" s="4"/>
      <c r="F509" s="4"/>
      <c r="G509" s="4"/>
      <c r="H509" s="4"/>
      <c r="J509" s="4"/>
    </row>
    <row r="510" spans="5:10" x14ac:dyDescent="0.2">
      <c r="E510" s="4"/>
      <c r="F510" s="4"/>
      <c r="G510" s="4"/>
      <c r="H510" s="4"/>
      <c r="J510" s="4"/>
    </row>
    <row r="511" spans="5:10" x14ac:dyDescent="0.2">
      <c r="E511" s="4"/>
      <c r="F511" s="4"/>
      <c r="G511" s="4"/>
      <c r="H511" s="4"/>
      <c r="J511" s="4"/>
    </row>
    <row r="512" spans="5:10" x14ac:dyDescent="0.2">
      <c r="E512" s="4"/>
      <c r="F512" s="4"/>
      <c r="G512" s="4"/>
      <c r="H512" s="4"/>
      <c r="J512" s="4"/>
    </row>
    <row r="513" spans="5:10" x14ac:dyDescent="0.2">
      <c r="E513" s="4"/>
      <c r="F513" s="4"/>
      <c r="G513" s="4"/>
      <c r="H513" s="4"/>
      <c r="J513" s="4"/>
    </row>
    <row r="514" spans="5:10" x14ac:dyDescent="0.2">
      <c r="E514" s="4"/>
      <c r="F514" s="4"/>
      <c r="G514" s="4"/>
      <c r="H514" s="4"/>
      <c r="J514" s="4"/>
    </row>
    <row r="515" spans="5:10" x14ac:dyDescent="0.2">
      <c r="E515" s="4"/>
      <c r="F515" s="4"/>
      <c r="G515" s="4"/>
      <c r="H515" s="4"/>
      <c r="J515" s="4"/>
    </row>
    <row r="516" spans="5:10" x14ac:dyDescent="0.2">
      <c r="E516" s="4"/>
      <c r="F516" s="4"/>
      <c r="G516" s="4"/>
      <c r="H516" s="4"/>
      <c r="J516" s="4"/>
    </row>
    <row r="517" spans="5:10" x14ac:dyDescent="0.2">
      <c r="E517" s="4"/>
      <c r="F517" s="4"/>
      <c r="G517" s="4"/>
      <c r="H517" s="4"/>
      <c r="J517" s="4"/>
    </row>
    <row r="518" spans="5:10" x14ac:dyDescent="0.2">
      <c r="E518" s="4"/>
      <c r="F518" s="4"/>
      <c r="G518" s="4"/>
      <c r="H518" s="4"/>
      <c r="J518" s="4"/>
    </row>
    <row r="519" spans="5:10" x14ac:dyDescent="0.2">
      <c r="E519" s="4"/>
      <c r="F519" s="4"/>
      <c r="G519" s="4"/>
      <c r="H519" s="4"/>
      <c r="J519" s="4"/>
    </row>
    <row r="520" spans="5:10" x14ac:dyDescent="0.2">
      <c r="E520" s="4"/>
      <c r="F520" s="4"/>
      <c r="G520" s="4"/>
      <c r="H520" s="4"/>
      <c r="J520" s="4"/>
    </row>
    <row r="521" spans="5:10" x14ac:dyDescent="0.2">
      <c r="E521" s="4"/>
      <c r="F521" s="4"/>
      <c r="G521" s="4"/>
      <c r="H521" s="4"/>
      <c r="J521" s="4"/>
    </row>
    <row r="522" spans="5:10" x14ac:dyDescent="0.2">
      <c r="E522" s="4"/>
      <c r="F522" s="4"/>
      <c r="G522" s="4"/>
      <c r="H522" s="4"/>
      <c r="J522" s="4"/>
    </row>
  </sheetData>
  <pageMargins left="0.78740157480314965" right="0.39370078740157483" top="0.59055118110236227" bottom="0.39370078740157483" header="0.51181102362204722" footer="0.51181102362204722"/>
  <pageSetup paperSize="9" scale="52" orientation="landscape" r:id="rId1"/>
  <headerFooter alignWithMargins="0"/>
  <rowBreaks count="2" manualBreakCount="2">
    <brk id="29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14</vt:i4>
      </vt:variant>
    </vt:vector>
  </HeadingPairs>
  <TitlesOfParts>
    <vt:vector size="21" baseType="lpstr">
      <vt:lpstr>Exploitatie Hollum</vt:lpstr>
      <vt:lpstr>Exploitatie Ballum</vt:lpstr>
      <vt:lpstr>Exploitatie OPO Ameland</vt:lpstr>
      <vt:lpstr>Balans OPO Ameland</vt:lpstr>
      <vt:lpstr>Activa 2019</vt:lpstr>
      <vt:lpstr>Kasstroomoverzicht</vt:lpstr>
      <vt:lpstr>Ratio´s tbv marap</vt:lpstr>
      <vt:lpstr>'Activa 2019'!Afdrukbereik</vt:lpstr>
      <vt:lpstr>'Balans OPO Ameland'!Afdrukbereik</vt:lpstr>
      <vt:lpstr>'Exploitatie Ballum'!Afdrukbereik</vt:lpstr>
      <vt:lpstr>'Exploitatie Hollum'!Afdrukbereik</vt:lpstr>
      <vt:lpstr>'Exploitatie OPO Ameland'!Afdrukbereik</vt:lpstr>
      <vt:lpstr>Kasstroomoverzicht!Afdrukbereik</vt:lpstr>
      <vt:lpstr>'Ratio´s tbv marap'!Afdrukbereik</vt:lpstr>
      <vt:lpstr>'Activa 2019'!Afdruktitels</vt:lpstr>
      <vt:lpstr>'Balans OPO Ameland'!Afdruktitels</vt:lpstr>
      <vt:lpstr>'Exploitatie Ballum'!Afdruktitels</vt:lpstr>
      <vt:lpstr>'Exploitatie Hollum'!Afdruktitels</vt:lpstr>
      <vt:lpstr>'Exploitatie OPO Ameland'!Afdruktitels</vt:lpstr>
      <vt:lpstr>Kasstroomoverzicht!Afdruktitels</vt:lpstr>
      <vt:lpstr>'Ratio´s tbv marap'!Afdruktitels</vt:lpstr>
    </vt:vector>
  </TitlesOfParts>
  <Company>Gemeente Leeuwarden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Wijbenga, Keimpe</dc:creator>
  <cp:lastModifiedBy>Wijbenga, Keimpe</cp:lastModifiedBy>
  <cp:lastPrinted>2017-11-14T13:53:15Z</cp:lastPrinted>
  <dcterms:created xsi:type="dcterms:W3CDTF">2015-09-09T07:25:25Z</dcterms:created>
  <dcterms:modified xsi:type="dcterms:W3CDTF">2019-03-06T06:59:13Z</dcterms:modified>
</cp:coreProperties>
</file>